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11640" activeTab="1"/>
  </bookViews>
  <sheets>
    <sheet name="Mutqer" sheetId="1" r:id="rId1"/>
    <sheet name="Taxs Gorc" sheetId="2" r:id="rId2"/>
  </sheets>
  <definedNames/>
  <calcPr fullCalcOnLoad="1"/>
</workbook>
</file>

<file path=xl/sharedStrings.xml><?xml version="1.0" encoding="utf-8"?>
<sst xmlns="http://schemas.openxmlformats.org/spreadsheetml/2006/main" count="281" uniqueCount="135">
  <si>
    <t>¶ñ³¹³ñ³ÝÝ»ñ</t>
  </si>
  <si>
    <t>Â³Ý·³ñ³ÝÝ»ñ ¨ óáõó³ëñ³ÑÝ»ñ</t>
  </si>
  <si>
    <t>Øß³ÏáõÛÃÇ ïÝ»ñ, ³ÏáõÙµÝ»ñ, Ï»ÝïñáÝÝ»ñ</t>
  </si>
  <si>
    <t>²ÛÉ Ùß³ÏáõÃ³ÛÇÝ Ï³½Ù³Ï»ñåáõÃÛáõÝÝ»ñ</t>
  </si>
  <si>
    <t>Ðñ³ï³ñ³ÏãáõÃÛáõÝÝ»ñ, ËÙµ³·ñáõÃÛáõÝÝ»ñ</t>
  </si>
  <si>
    <t>09</t>
  </si>
  <si>
    <t xml:space="preserve">Ü³Ë³¹åñáó³Ï³Ý ÏñÃáõÃÛáõÝ </t>
  </si>
  <si>
    <t>²ñï³¹åñáó³Ï³Ý ¹³ëïÇ³ñ³ÏáõÃÛáõÝ</t>
  </si>
  <si>
    <t>10</t>
  </si>
  <si>
    <t>ÀÝï³ÝÇùÇ ³Ý¹³ÙÝ»ñ ¨ ½³í³ÏÝ»ñ</t>
  </si>
  <si>
    <t xml:space="preserve">êáóÇ³É³Ï³Ý Ñ³ïáõÏ ³ñïáÝáõÃÛáõÝÝ»ñ (³ÛÉ ¹³ë»ñÇÝ ãå³ïÏ³ÝáÕ) </t>
  </si>
  <si>
    <t>ÀÜ¸²ØºÜÀ Ì²Êêºð</t>
  </si>
  <si>
    <t xml:space="preserve">ÀÜ¸Ð²Üàôð ´ÜàôÚÂÆ Ð²Üð²ÚÆÜ Ì²è²ÚàôÂÚàôÜÜºð </t>
  </si>
  <si>
    <t>îÜîºê²Î²Ü Ð²ð²´ºðàôÂÚàôÜÜºð</t>
  </si>
  <si>
    <t>´Ü²Î²ð²Ü²ÚÆÜ ÞÆÜ²ð²ðàôÂÚàôÜ ºì ÎàØàôÜ²È Ì²è²ÚàôÂÚàôÜ</t>
  </si>
  <si>
    <t>Ð²Ü¶Æêî, ØÞ²ÎàôÚÂ ºì ÎðàÜ</t>
  </si>
  <si>
    <t>ÎðÂàôÂÚàôÜ</t>
  </si>
  <si>
    <t>êàòÆ²È²Î²Ü ä²Þîä²ÜàôÂÚàôÜ</t>
  </si>
  <si>
    <t xml:space="preserve">ÐÆØÜ²Î²Ü ´²ÄÆÜÜºðÆÜ â¸²êìàÔ ä²Ðàôêî²ÚÆÜ üàÜ¸ºð </t>
  </si>
  <si>
    <t>Þðæ²Î² ØÆæ²ì²ÚðÆ ä²Þîä²ÜàôÂÚàôÜ</t>
  </si>
  <si>
    <t>ÀÝ¹Ñ³Ýáõñ µÝáõÛÃÇ Ñ³Ýñ³ÛÇÝ Í³é³ÛáõÃÛáõÝÝ»ñ</t>
  </si>
  <si>
    <t xml:space="preserve">´Ý³Ï³ñ³Ý³ÛÇÝ ßÇÝ³ñ³ñáõÃÛ³Ý ¨ ÏáÙáõÝ³É Í³é³ÛáõÃÛáõÝÝ»ñ </t>
  </si>
  <si>
    <t>11</t>
  </si>
  <si>
    <t>ÐÐ Ñ³Ù³ÛÝùÝ»ñÇ å³Ñáõëï³ÛÇÝ ýáÝ¹</t>
  </si>
  <si>
    <t>áñÇó` ³³) ÐÇÙÝ³Ï³Ý ßÇÝáõÃÛáõÝÝ»ñÇ Ñ³Ù³ñ</t>
  </si>
  <si>
    <t xml:space="preserve">³Û¹ ÃíáõÙ` Ð³Ù³ÛÝùÇ ë»÷³Ï³ÝáõÃÛáõÝ Ñ³Ù³ñíáÕ ÑáÕ»ñÇ í³ñÓ³Ï³ÉáõÃÛ³Ý í³ñÓ³í×³ñÝ»ñ </t>
  </si>
  <si>
    <t>³Û¹ ÃíáõÙ`î»Õ³Ï³Ý í×³ñÝ»ñ</t>
  </si>
  <si>
    <t>ºÏ³Ùï³ï»ë³ÏÝ»ñÁ</t>
  </si>
  <si>
    <t>³Û¹ ÃíáõÙ`</t>
  </si>
  <si>
    <t>ÀÝ¹³Ù»ÝÁ (ë.8+ë.9)</t>
  </si>
  <si>
    <t>ÀÝ¹³Ù»ÝÁ (ë.11+ë.12)</t>
  </si>
  <si>
    <t>í³ñã³Ï³Ý Ù³ë</t>
  </si>
  <si>
    <t>ýáÝ¹³ÛÇÝ Ù³ë</t>
  </si>
  <si>
    <t>X</t>
  </si>
  <si>
    <t>ÐáÕÇ Ñ³ñÏ Ñ³Ù³ÛÝùÝ»ñÇ í³ñã³Ï³Ý ï³ñ³ÍùÝ»ñáõÙ ·ïÝíáÕ ÑáÕÇ Ñ³Ù³ñ</t>
  </si>
  <si>
    <t xml:space="preserve"> 1.2 ¶áõÛù³ÛÇÝ Ñ³ñÏ»ñ ³ÛÉ ·áõÛùÇó</t>
  </si>
  <si>
    <t>1.3 ²åñ³ÝùÝ»ñÇ û·ï³·áñÍÙ³Ý Ï³Ù ·áñÍáõÝ»áõÃÛ³Ý Çñ³Ï³Ý³óÙ³Ý ÃáõÛÉïíáõÃÛ³Ý í×³ñÝ»ñ</t>
  </si>
  <si>
    <t>³µ) àã ÑÇÙÝ³Ï³Ý ßÇÝáõÃÛáõÝÝ»ñÇ Ñ³Ù³ñ</t>
  </si>
  <si>
    <t>·) Ð³Ù³ÛÝùÇ í³ñã³Ï³Ý ï³ñ³ÍùáõÙ ß»Ýù»ñÇ, ßÇÝáõÃÛáõÝÝ»ñÇ, ù³Õ³ù³ßÇÝ³Ï³Ý ³ÛÉ ûµÛ»ÏïÝ»ñÇ  ù³Ý¹Ù³Ý ÃáõÛÉïíáõÃÛ³Ý Ñ³Ù³ñ</t>
  </si>
  <si>
    <t>¹) Ð³Ù³ÛÝùÇ ï³ñ³ÍùáõÙ á·»ÉÇó ËÙÇãùÝ»ñÇ ¨ (Ï³Ù) ÍË³ËáïÇ ³ñï³¹ñ³ÝùÇ í³×³éùÇ, ÇëÏ Ñ³Ýñ³ÛÇÝ ëÝÝ¹Ç ûµÛ»ÏïÝ»ñáõÙ` á·»ÉÇó ËÙÇãùÝ»ñÇ ¨ (Ï³Ù) ÍË³ËáïÇ ³ñï³¹ñ³ÝùÇ Çñ³óÙ³Ý ÃáõÛÉïíáõÃÛ³Ý Ñ³Ù³ñ</t>
  </si>
  <si>
    <t xml:space="preserve">½) Ð³Ù³ÛÝùÇ ï³ñ³ÍùáõÙ Ñ»ÕáõÏ í³é»ÉÇùÇ, ï»ËÝÇÏ³Ï³Ý Ñ»ÕáõÏÝ»ñÇ,  Ñ»ÕáõÏ³óí³Í ·³½»ñÇ Ù³Ýñ³Í³Ë ³é¨ïñÇ Ï»ï»ñáõÙ Ñ»ÕáõÏ í³é»ÉÇùÇ, ï»ËÝÇÏ³Ï³Ý Ñ»ÕáõÏÝ»ñÇ,  Ñ»ÕáõÏ³óí³Í ·³½»ñÇ í³×³éùÇ ÃáõÛÉïíáõÃÛ³Ý Ñ³Ù³ñ </t>
  </si>
  <si>
    <t>Á) Ð³Ù³ù³Õ³ù³ÛÇÝ Ï³ÝáÝÝ»ñÇÝ Ñ³Ù³å³ï³ëË³Ý ºñ¨³Ý ù³Õ³ùÇ ¨ ù³Õ³ù³ÛÇÝ Ñ³Ù³ÛÝùÝ»ñÇ ï³ñ³ÍùáõÙ ÁÝï³ÝÇ Ï»Ý¹³ÝÇÝ»ñ å³Ñ»Éáõ ÃáõÛÉïíáõÃÛ³Ý Ñ³Ù³ñ</t>
  </si>
  <si>
    <t>Ã) Ð³Ù³ÛÝùÇ ï³ñ³ÍùáõÙ ³ñï³ùÇÝ ·áí³½¹ ï»Õ³¹ñ»Éáõ ÃáõÛÉïíáõÃÛ³Ý Ñ³Ù³ñ</t>
  </si>
  <si>
    <t xml:space="preserve">Å) Ð³Ù³ÛÝùÇ ³ñËÇíÇó ÷³ëï³ÃÕÃ»ñÇ å³ï×»Ý»Ý ¨ ÏñÏÝûñÇÝ³ÏÝ»ñ ïñ³Ù³¹ñ»Éáõ Ñ³Ù³ñ </t>
  </si>
  <si>
    <t>Åµ) Â³ÝÏ³ñÅ»ù Ù»ï³ÕÝ»ñÇó å³ïñ³ëïí³Í Çñ»ñÇ Ù³Ýñ³Í³Ë ³éáõí³×³éùÇ ÃáõÛÉïíáõÃÛ³Ý Ñ³Ù³ñ</t>
  </si>
  <si>
    <t>1.4 ²åñ³ÝùÝ»ñÇ Ù³ï³Ï³ñ³ñáõÙÇó ¨ Í³é³ÛáõÃÛáõÝÝ»ñÇ Ù³ïáõóáõÙÇó ³ÛÉ å³ñï³¹Çñ í×³ñÝ»ñ</t>
  </si>
  <si>
    <t>²ÛÉ ·áõÛùÇ í³ñÓ³Ï³ÉáõÃÛáõÝÇó Ùáõïù»ñ</t>
  </si>
  <si>
    <t xml:space="preserve">Ð³Ù³ÛÝùÇ í³ñã³Ï³Ý ï³ñ³ÍùáõÙ ÇÝùÝ³Ï³Ù Ï³éáõóí³Í ß»Ýù»ñÇ, ßÇÝáõÃÛáõÝÝ»ñÇ ûñÇÝ³Ï³Ý³óÙ³Ý Ñ³Ù³ñ í×³ñÝ»ñ </t>
  </si>
  <si>
    <t>´³-ÅÇÝ</t>
  </si>
  <si>
    <t>ÊáõÙµ</t>
  </si>
  <si>
    <t>¸³ë</t>
  </si>
  <si>
    <t>´Ûáõç»ï³ÛÇÝ Í³Ëë»ñÇ ·áñÍ³é³Ï³Ý ¹³ë³Ï³ñ·Ù³Ý µ³ÅÇÝÝ»ñÇ, ËÙµ»ñÇ ¨ ¹³ë»ñÇ ³Ýí³ÝáõÙÝ»ñÁ</t>
  </si>
  <si>
    <t>ÀÝ¹³Ù»ÝÁ</t>
  </si>
  <si>
    <t>³Û¹ ÃíáõÙ</t>
  </si>
  <si>
    <t>í³ñã³-Ï³Ý µÛáõç»</t>
  </si>
  <si>
    <t>ýáÝ¹³-ÛÇÝ µÛáõç»</t>
  </si>
  <si>
    <t>(ë.10 + ë11)</t>
  </si>
  <si>
    <t>(ë.13 + ë14)</t>
  </si>
  <si>
    <t xml:space="preserve"> X</t>
  </si>
  <si>
    <t>01</t>
  </si>
  <si>
    <t>0</t>
  </si>
  <si>
    <t>1</t>
  </si>
  <si>
    <t xml:space="preserve">úñ»Ýë¹Çñ ¨ ·áñÍ³¹Çñ Ù³ñÙÇÝÝ»ñ,å»ï³Ï³Ý Ï³é³í³ñáõÙ </t>
  </si>
  <si>
    <t xml:space="preserve">ÀÝ¹Ñ³Ýáõñ µÝáõÛÃÇ ³ÛÉ Í³é³ÛáõÃÛáõÝÝ»ñ </t>
  </si>
  <si>
    <t>04</t>
  </si>
  <si>
    <t xml:space="preserve">×³Ý³å³ñÑ³ÛÇÝ ïñ³Ýëåáñï </t>
  </si>
  <si>
    <t>îÝï»ë³Ï³Ý Ñ³ñ³µ»ñáõÃÛáõÝÝ»ñ (³ÛÉ ¹³ë»ñÇÝ ãå³ïÏ³ÝáÕ)</t>
  </si>
  <si>
    <t>05</t>
  </si>
  <si>
    <t>²Õµ³Ñ³ÝáõÙ</t>
  </si>
  <si>
    <t>06</t>
  </si>
  <si>
    <t xml:space="preserve">´Ý³Ï³ñ³Ý³ÛÇÝ ßÇÝ³ñ³ñáõÃÛáõÝ </t>
  </si>
  <si>
    <t xml:space="preserve">öáÕáóÝ»ñÇ Éáõë³íáñáõÙ </t>
  </si>
  <si>
    <t>08</t>
  </si>
  <si>
    <t xml:space="preserve">ÀÜ¸²ØºÜÀ ºÎ²ØàôîÜºð                     </t>
  </si>
  <si>
    <r>
      <rPr>
        <sz val="10"/>
        <rFont val="Arial Armenian"/>
        <family val="2"/>
      </rPr>
      <t xml:space="preserve">³Û¹ ÃíáõÙª </t>
    </r>
    <r>
      <rPr>
        <b/>
        <sz val="10"/>
        <rFont val="Arial Armenian"/>
        <family val="2"/>
      </rPr>
      <t>1. Ð²ðÎºð ºì îàôðøºð</t>
    </r>
  </si>
  <si>
    <t>³Û¹ ÃíáõÙ` î»Õ³Ï³Ý ïáõñù»ñ</t>
  </si>
  <si>
    <t>³Û¹ ÃíáõÙ`³) Ð³Ù³ÛÝùÇ ï³ñ³ÍùáõÙ Ýáñ ß»Ýù»ñÇ, ßÇÝáõÃÛáõÝÝ»ñÇ (Ý»ñ³éÛ³É áã ÑÇÙÝ³Ï³Ý)  ßÇÝ³ñ³ñáõÃÛ³Ý (ï»Õ³¹ñÙ³Ý) ÃáõÛÉïíáõÃÛ³Ý Ñ³Ù³ñ</t>
  </si>
  <si>
    <t xml:space="preserve">    2. ä²ÞîàÜ²Î²Ü ¸ð²Ø²ÞÜàðÐÜºð            </t>
  </si>
  <si>
    <t xml:space="preserve">2.5 ÀÝÃ³óÇÏ Ý»ñùÇÝ å³ßïáÝ³Ï³Ý ¹ñ³Ù³ßÝáñÑÝ»ñ` ëï³óí³Í Ï³é³í³ñÙ³Ý ³ÛÉ Ù³Ï³ñ¹³ÏÝ»ñÇó                                      </t>
  </si>
  <si>
    <t xml:space="preserve">   3. ²ÚÈ ºÎ²ØàôîÜºð</t>
  </si>
  <si>
    <t xml:space="preserve">3.5 ì³ñã³Ï³Ý ·³ÝÓáõÙÝ»ñ                      </t>
  </si>
  <si>
    <t xml:space="preserve">³Û¹ ÃíáõÙ`3.3 ¶áõÛùÇ í³ñÓ³Ï³ÉáõÃÛáõÝÇó »Ï³ÙáõïÝ»ñ </t>
  </si>
  <si>
    <t xml:space="preserve">3.6 Øáõïù»ñ ïáõÛÅ»ñÇó, ïáõ·³ÝùÝ»ñÇó   </t>
  </si>
  <si>
    <t xml:space="preserve">³Û¹ ÃíáõÙ`Ð³Ù³ÛÝùÇ µÛáõç» í×³ñíáÕ å»ï³Ï³Ý ïáõñù»ñ   </t>
  </si>
  <si>
    <t xml:space="preserve">³Û¹ ÃíáõÙ`³) ø³Õ³ù³óÇ³Ï³Ý Ï³óáõÃÛ³Ý ³Ïï»ñ ·ñ³Ýó»Éáõ Ñ³Ù³ñ </t>
  </si>
  <si>
    <t xml:space="preserve">µ) Üáï³ñ³Ï³Ý ·ñ³ë»ÝÛ³ÏÝ»ñÇ ÏáÕÙÇó Ýáï³ñ³Ï³Ý Í³é³ÛáõÃÛáõÝÝ»ñ Ï³ï³ñ»Éáõ Ñ³Ù³ñ </t>
  </si>
  <si>
    <t>3.4 Ð³Ù³ÛÝùÇ µÛáõç»Ç »Ï³ÙáõïÝ»ñ ³åñ³ÝùÝ»ñÇ Ù³ï³Ï³ñ³ñáõÙÇó ¨ Í³é³ÛáõÃÛáõÝÝ»ñÇ Ù³ïáõóáõÙÇó</t>
  </si>
  <si>
    <t>2</t>
  </si>
  <si>
    <t>¶ÛáõÕ³ïÝï»ëáõÃÛáõÝ</t>
  </si>
  <si>
    <t>î³ñ»Ï³Ý Íñ³·Çñ</t>
  </si>
  <si>
    <t>ö³ëï³óÇ</t>
  </si>
  <si>
    <t>հատված 1</t>
  </si>
  <si>
    <t xml:space="preserve">Ð²ÞìºîìàôÂÚàôÜ </t>
  </si>
  <si>
    <t xml:space="preserve">¸ÆÈÆæ²Ü Ð²Ø²ÚÜøÆ ´ÚàôæºÆ ºÎ²ØàôîÜºðÆ Î²î²ðØ²Ü ìºð²´ºðÚ²È </t>
  </si>
  <si>
    <t>¥·áñÍ³é³Ï³Ý ¹³ë³Ï³ñ·Ù³Ùµ¤</t>
  </si>
  <si>
    <t xml:space="preserve"> ԴԻԼԻՋԱՆ Ð²Ø²ÚÜøÆ ´ÚàôæºÆ Ì²ÊêºðÆ Î²î²ðØ²Ü ìºð²´ºðÚ²È </t>
  </si>
  <si>
    <t>Ð²ÞìºîìàôÂÚàôÜ</t>
  </si>
  <si>
    <t>հատված 2</t>
  </si>
  <si>
    <t>Ð³Ù³ÛÝùÇ Õ»Ï³í³ñ                                          ².ê²ÜÂðàêÚ²Ü</t>
  </si>
  <si>
    <t>ýÇÝ³Ýë³Ï³Ý µ³ÅÝÇ å»ï                                 ¶.¸²ìÂÚ²Ü</t>
  </si>
  <si>
    <t>1.1 ¶áõÛù³ÛÇÝ Ñ³ñÏ»ñ ³Ýß³ñÅ ·áõÛùÇó</t>
  </si>
  <si>
    <t>¶áõÛù³Ñ³ñÏ Ñ³Ù³ÛÝùÝ»ñÇ í³ñã³Ï³Ý ï³ñ³ÍùÝ»ñáõÙ ·ïÝíáÕ ß»Ýù»ñÇ ¨ ßÇÝáõÃÛáõÝÝ»ñÇ Ñ³Ù³ñ</t>
  </si>
  <si>
    <t xml:space="preserve"> ¶áõÛù³Ñ³ñÏ ÷áË³¹ñ³ÙÇçáóÝ»ñÇ Ñ³Ù³ñ</t>
  </si>
  <si>
    <t xml:space="preserve">µ) Համայնքի վարչական տարածքում շենքերի, շինությունների, քաղաքաշինական այլ օբյեկտների վերակառուցման, ուժեղացման, վերականգնման, արդիականացման աշխատանքներ (բացառությամբ ՀՀ օրենսդրւթյամբ սահմանված` շինարարության թույլտվություն չպահանջվող դեպքերի) կատարելու թույլտվության համար </t>
  </si>
  <si>
    <t>») Ð³Ù³ÛÝùÇ ï³ñ³ÍùáõÙ µ³óûÃÛ³ í³×³éù Ï³½Ù. ÃáõÛÉïíáõÃÛ³Ý Ñ³Ù³ñ</t>
  </si>
  <si>
    <t xml:space="preserve">Ð³Ù³ÛÝùÇ í³ñã³Ï³Ý ï³ñ³ÍùáõÙ ·ïÝíáÕ å»ïáõÃÛ³Ý ¨ Ñ³Ù³ÛÝùÇ ë»÷. å³ïÏ³ÝáÕ ÑáÕ³Ù³ë»ñÇ Ï³éáõó³å³ïÙ³Ý Çñ³íáõÝùÇ ¹ÇÙ³ó ·³ÝÓíáÕ í³ñÓ³í×³ñÝ»ñ </t>
  </si>
  <si>
    <t xml:space="preserve"> ä»ïáõÃÛ³Ý ÏáÕÙÇó ï»Õ³Ï³Ý ÇÝùÝ³Ï³é³í³ñÙ³Ý Ù³ñÙÇÝÝ»ñÇÝ å³ïíÇñ³Ïí³Í ÉÇ³½-ñáõÃÛáõÝÝ»ñÇ Çñ³Ï³Ý³óÙ³Ý Í³Ëë»ñÇ ýÇÝ³Ýë³íáñÙ³Ý Ñ³Ù³ñ å»ï³Ï³Ý µÛáõç»Çó ëï³óíáÕ ÙÇçáóÝ»ñ</t>
  </si>
  <si>
    <t>³/Ã`ì³ñã³Ï³Ý Çñ³í³Ë³ËïáõÙÝ»ñÇ Ñ³Ù³ñ ï»Õ³Ï³Ý ÇÝùÝ³Ï³é³í³ñÙ³Ý Ù³ñÙÇÝÝ»ñÇ ÏáÕÙÇó å³ï³ëË³Ý³ïíáõÃÛ³Ý ÙÇçáóÝ»ñÇ ÏÇñ³éáõÙÇó »Ï³ÙáõïÝ»ñ</t>
  </si>
  <si>
    <t>02</t>
  </si>
  <si>
    <t xml:space="preserve">ՊԱՇՏՊԱՆՈՒԹՅՈՒՆ </t>
  </si>
  <si>
    <t xml:space="preserve">Քաղաքացիական պաշտպանություն </t>
  </si>
  <si>
    <t>6</t>
  </si>
  <si>
    <t xml:space="preserve">Կրթությանը տրամադրվող օժանդակ ծառայություններ </t>
  </si>
  <si>
    <t>Ð³Ý·Çëï, Ùß³ÏáõÛÃ, ÏñáÝ</t>
  </si>
  <si>
    <t xml:space="preserve">է) Համայնքի տարածքում առևտրի, հանրային սննդի, զվարճանքի, շահումով խաղերի և վիճակախաղերի կազմակերպման օբյեկտները, բաղնիքները (սաունաները), խաղատները ժամը 24.00-ից հետո աշխատելու թույլտվության համար </t>
  </si>
  <si>
    <t xml:space="preserve">Ժե) Համայնքի տարածքում հանրային սննդի կազմակերպման և իրացման թույլտվության համար </t>
  </si>
  <si>
    <t>Ժզ) Հայաստանի Հանրապետության համայնքերի անվանումները ֆիրմային անվանումներում օգտագործելու թույլտվության համար</t>
  </si>
  <si>
    <t>3</t>
  </si>
  <si>
    <t xml:space="preserve">Նավթամթերք և բնական գազ </t>
  </si>
  <si>
    <t>7</t>
  </si>
  <si>
    <t xml:space="preserve">Զբոսաշրջություն </t>
  </si>
  <si>
    <t>Շրջակա միջավայրի պաշտպանություն (այլ դասերին չպատկանող)</t>
  </si>
  <si>
    <t>Հանգստի և սպորտի ծառայություններ</t>
  </si>
  <si>
    <t>áñÇó` ա ) ä»ï³Ï³Ý µÛáõç»Çó ýÇÝ³Ýë³Ï³Ý Ñ³Ù³Ñ³ñÃ»óÙ³Ý ëÏ½µáõÝùáí ïñ³Ù³¹ñíáÕ ¹áï³óÇ³Ý»ñ</t>
  </si>
  <si>
    <t>բ) ä»ï³Ï³Ý µÛáõç»Çó ïñ³Ù³¹ñíáÕ այլ ¹áï³óÇ³Ý»ñ</t>
  </si>
  <si>
    <t>գ) Պետական բյուջեից տրամադրվող նպատակային հատկացումներ (սուբվենցիաներ)</t>
  </si>
  <si>
    <t>Ðáõß³ñÓ³ÝÝ»ñÇ ¨ Ùß³ÏáõÃ³ÛÇÝ ³ñÅ»ùÝ»ñÇ í»ñ³Ï³Ý·ÝáõÙ ¨ å³Ñå³ÝáõÙ</t>
  </si>
  <si>
    <t>3.8Կապիտալ ոչ պաշտոնական դրամաշնորհներ</t>
  </si>
  <si>
    <t>Նվիր, ժառանգ. իրավ-ով ֆիզ. անձ. և կազմակերպ-ից  համ-ին, վերջինիս ենթ. բյուջ. հիմն. տնօրին. անցած գույքի (հիմն. միջ. կամ ոչ նյութ. ակտ. չհանդ.) իրաց-ից և դրամ. միջ-ից կապ. ծախս. ֆին. համար համ. բյուջե ստ. մուտքեր` տրամ. արտաքին աղբյուր-ից</t>
  </si>
  <si>
    <t>Օրենքով և իրավական այլ ակտերով սահմանված` համայնքի բյուջեի մուտքագրման ենթակա այլ եկամուտներ</t>
  </si>
  <si>
    <t>3.9 Այլ եկամուտներ</t>
  </si>
  <si>
    <t>Ջրամատակարարում</t>
  </si>
  <si>
    <t>Վատառողջություն</t>
  </si>
  <si>
    <t>(01.01. 2017Ã. - 01.01.2018Ã. Å³Ù³Ý³Ï³Ñ³ïí³ÍÇ Ñ³Ù³ñ)</t>
  </si>
  <si>
    <t>(01.01.2017Ã. - 01.01.2018Ã. Å³Ù³Ý³Ï³Ñ³ïí³ÍÇ Ñ³Ù³ñ)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</si>
</sst>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"/>
    <numFmt numFmtId="181" formatCode="0000"/>
    <numFmt numFmtId="182" formatCode="000"/>
    <numFmt numFmtId="183" formatCode="0.0"/>
    <numFmt numFmtId="184" formatCode="#,##0.000"/>
  </numFmts>
  <fonts count="59">
    <font>
      <sz val="10"/>
      <name val="Arial"/>
      <family val="0"/>
    </font>
    <font>
      <sz val="10"/>
      <name val="Arial Armenian"/>
      <family val="2"/>
    </font>
    <font>
      <b/>
      <sz val="12"/>
      <name val="Arial Armenian"/>
      <family val="2"/>
    </font>
    <font>
      <b/>
      <sz val="10"/>
      <name val="Arial Armenian"/>
      <family val="2"/>
    </font>
    <font>
      <sz val="8"/>
      <name val="Arial Armenian"/>
      <family val="2"/>
    </font>
    <font>
      <sz val="12"/>
      <name val="Arial Armenian"/>
      <family val="2"/>
    </font>
    <font>
      <b/>
      <i/>
      <sz val="10"/>
      <name val="Arial Armenian"/>
      <family val="2"/>
    </font>
    <font>
      <b/>
      <sz val="8"/>
      <name val="Arial Armenian"/>
      <family val="2"/>
    </font>
    <font>
      <sz val="9"/>
      <name val="Arial Armenian"/>
      <family val="2"/>
    </font>
    <font>
      <sz val="11"/>
      <name val="Arial Armenian"/>
      <family val="2"/>
    </font>
    <font>
      <b/>
      <i/>
      <sz val="8"/>
      <name val="Arial Armenian"/>
      <family val="2"/>
    </font>
    <font>
      <b/>
      <i/>
      <sz val="9"/>
      <name val="Arial Armenian"/>
      <family val="2"/>
    </font>
    <font>
      <sz val="8"/>
      <name val="Arial"/>
      <family val="2"/>
    </font>
    <font>
      <b/>
      <sz val="9"/>
      <name val="Arial Armenian"/>
      <family val="2"/>
    </font>
    <font>
      <i/>
      <sz val="10"/>
      <name val="Arial Armenian"/>
      <family val="2"/>
    </font>
    <font>
      <sz val="10"/>
      <name val="GHEA Grapalat"/>
      <family val="3"/>
    </font>
    <font>
      <b/>
      <sz val="9"/>
      <name val="Arial LatArm"/>
      <family val="2"/>
    </font>
    <font>
      <sz val="9"/>
      <name val="Arial LatArm"/>
      <family val="2"/>
    </font>
    <font>
      <sz val="9"/>
      <name val="GHEA Grapalat"/>
      <family val="3"/>
    </font>
    <font>
      <b/>
      <sz val="8"/>
      <name val="GHEA Grapalat"/>
      <family val="3"/>
    </font>
    <font>
      <sz val="10"/>
      <name val="Arial LatArm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 Armenian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Arial Armenian"/>
      <family val="2"/>
    </font>
    <font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20" fillId="0" borderId="6" applyNumberFormat="0" applyFill="0" applyProtection="0">
      <alignment horizontal="left" vertical="center" wrapText="1"/>
    </xf>
    <xf numFmtId="0" fontId="51" fillId="0" borderId="7" applyNumberFormat="0" applyFill="0" applyAlignment="0" applyProtection="0"/>
    <xf numFmtId="0" fontId="52" fillId="31" borderId="0" applyNumberFormat="0" applyBorder="0" applyAlignment="0" applyProtection="0"/>
    <xf numFmtId="0" fontId="0" fillId="32" borderId="8" applyNumberFormat="0" applyFont="0" applyAlignment="0" applyProtection="0"/>
    <xf numFmtId="0" fontId="53" fillId="27" borderId="9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10" applyNumberFormat="0" applyFill="0" applyAlignment="0" applyProtection="0"/>
    <xf numFmtId="0" fontId="56" fillId="0" borderId="0" applyNumberFormat="0" applyFill="0" applyBorder="0" applyAlignment="0" applyProtection="0"/>
  </cellStyleXfs>
  <cellXfs count="137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/>
    </xf>
    <xf numFmtId="0" fontId="1" fillId="33" borderId="0" xfId="0" applyFont="1" applyFill="1" applyAlignment="1">
      <alignment vertical="center"/>
    </xf>
    <xf numFmtId="0" fontId="1" fillId="33" borderId="0" xfId="0" applyFont="1" applyFill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 wrapText="1"/>
    </xf>
    <xf numFmtId="0" fontId="3" fillId="33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Continuous" vertical="center" wrapText="1"/>
    </xf>
    <xf numFmtId="0" fontId="1" fillId="0" borderId="12" xfId="0" applyFont="1" applyFill="1" applyBorder="1" applyAlignment="1">
      <alignment horizontal="centerContinuous" vertical="center" wrapText="1"/>
    </xf>
    <xf numFmtId="0" fontId="1" fillId="0" borderId="13" xfId="0" applyFont="1" applyFill="1" applyBorder="1" applyAlignment="1">
      <alignment horizontal="centerContinuous" vertical="center" wrapText="1"/>
    </xf>
    <xf numFmtId="0" fontId="1" fillId="0" borderId="14" xfId="0" applyFont="1" applyFill="1" applyBorder="1" applyAlignment="1">
      <alignment horizontal="centerContinuous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Fill="1" applyBorder="1" applyAlignment="1">
      <alignment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Continuous" wrapText="1"/>
    </xf>
    <xf numFmtId="0" fontId="1" fillId="0" borderId="21" xfId="0" applyFont="1" applyFill="1" applyBorder="1" applyAlignment="1">
      <alignment horizontal="centerContinuous" wrapText="1"/>
    </xf>
    <xf numFmtId="0" fontId="3" fillId="0" borderId="19" xfId="0" applyFont="1" applyFill="1" applyBorder="1" applyAlignment="1">
      <alignment horizontal="center" vertical="justify" wrapText="1"/>
    </xf>
    <xf numFmtId="0" fontId="5" fillId="0" borderId="0" xfId="0" applyFont="1" applyFill="1" applyBorder="1" applyAlignment="1">
      <alignment vertical="center"/>
    </xf>
    <xf numFmtId="0" fontId="1" fillId="0" borderId="22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49" fontId="4" fillId="0" borderId="23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49" fontId="4" fillId="0" borderId="0" xfId="0" applyNumberFormat="1" applyFont="1" applyFill="1" applyBorder="1" applyAlignment="1">
      <alignment horizontal="center" vertical="top"/>
    </xf>
    <xf numFmtId="182" fontId="10" fillId="0" borderId="0" xfId="0" applyNumberFormat="1" applyFont="1" applyFill="1" applyBorder="1" applyAlignment="1">
      <alignment horizontal="center" vertical="top"/>
    </xf>
    <xf numFmtId="182" fontId="4" fillId="0" borderId="0" xfId="0" applyNumberFormat="1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left" vertical="top" wrapText="1"/>
    </xf>
    <xf numFmtId="181" fontId="4" fillId="0" borderId="0" xfId="0" applyNumberFormat="1" applyFont="1" applyFill="1" applyBorder="1" applyAlignment="1">
      <alignment horizontal="center" vertical="top"/>
    </xf>
    <xf numFmtId="0" fontId="10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181" fontId="8" fillId="0" borderId="0" xfId="0" applyNumberFormat="1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horizontal="center" vertical="top"/>
    </xf>
    <xf numFmtId="180" fontId="8" fillId="0" borderId="23" xfId="0" applyNumberFormat="1" applyFont="1" applyFill="1" applyBorder="1" applyAlignment="1">
      <alignment horizontal="center" vertical="center"/>
    </xf>
    <xf numFmtId="180" fontId="13" fillId="0" borderId="23" xfId="0" applyNumberFormat="1" applyFont="1" applyFill="1" applyBorder="1" applyAlignment="1">
      <alignment horizontal="center" vertical="center"/>
    </xf>
    <xf numFmtId="180" fontId="13" fillId="0" borderId="23" xfId="0" applyNumberFormat="1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vertical="center" wrapText="1"/>
    </xf>
    <xf numFmtId="0" fontId="3" fillId="0" borderId="24" xfId="0" applyFont="1" applyFill="1" applyBorder="1" applyAlignment="1">
      <alignment horizontal="center" wrapText="1"/>
    </xf>
    <xf numFmtId="0" fontId="3" fillId="0" borderId="25" xfId="0" applyFont="1" applyFill="1" applyBorder="1" applyAlignment="1">
      <alignment horizontal="center" wrapText="1"/>
    </xf>
    <xf numFmtId="0" fontId="3" fillId="0" borderId="26" xfId="0" applyFont="1" applyFill="1" applyBorder="1" applyAlignment="1">
      <alignment horizontal="center" wrapText="1"/>
    </xf>
    <xf numFmtId="180" fontId="4" fillId="0" borderId="23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top" wrapText="1"/>
    </xf>
    <xf numFmtId="180" fontId="12" fillId="0" borderId="23" xfId="0" applyNumberFormat="1" applyFont="1" applyFill="1" applyBorder="1" applyAlignment="1">
      <alignment horizontal="center" vertical="center"/>
    </xf>
    <xf numFmtId="49" fontId="7" fillId="0" borderId="25" xfId="0" applyNumberFormat="1" applyFont="1" applyFill="1" applyBorder="1" applyAlignment="1">
      <alignment horizontal="center" vertical="center" wrapText="1"/>
    </xf>
    <xf numFmtId="49" fontId="7" fillId="0" borderId="27" xfId="0" applyNumberFormat="1" applyFont="1" applyFill="1" applyBorder="1" applyAlignment="1">
      <alignment horizontal="center" vertical="center" wrapText="1"/>
    </xf>
    <xf numFmtId="49" fontId="7" fillId="0" borderId="28" xfId="0" applyNumberFormat="1" applyFont="1" applyFill="1" applyBorder="1" applyAlignment="1">
      <alignment horizontal="center" vertical="center" wrapText="1"/>
    </xf>
    <xf numFmtId="0" fontId="4" fillId="0" borderId="23" xfId="0" applyNumberFormat="1" applyFont="1" applyFill="1" applyBorder="1" applyAlignment="1">
      <alignment horizontal="center" vertical="center" wrapText="1"/>
    </xf>
    <xf numFmtId="0" fontId="7" fillId="0" borderId="23" xfId="0" applyNumberFormat="1" applyFont="1" applyFill="1" applyBorder="1" applyAlignment="1">
      <alignment horizontal="center" vertical="center" wrapText="1" readingOrder="1"/>
    </xf>
    <xf numFmtId="0" fontId="7" fillId="0" borderId="23" xfId="0" applyNumberFormat="1" applyFont="1" applyFill="1" applyBorder="1" applyAlignment="1">
      <alignment vertical="center" wrapText="1" readingOrder="1"/>
    </xf>
    <xf numFmtId="0" fontId="4" fillId="0" borderId="23" xfId="0" applyNumberFormat="1" applyFont="1" applyFill="1" applyBorder="1" applyAlignment="1">
      <alignment vertical="center" wrapText="1" readingOrder="1"/>
    </xf>
    <xf numFmtId="49" fontId="7" fillId="0" borderId="24" xfId="0" applyNumberFormat="1" applyFont="1" applyFill="1" applyBorder="1" applyAlignment="1">
      <alignment horizontal="center" vertical="center" wrapText="1"/>
    </xf>
    <xf numFmtId="49" fontId="4" fillId="0" borderId="29" xfId="0" applyNumberFormat="1" applyFont="1" applyFill="1" applyBorder="1" applyAlignment="1">
      <alignment horizontal="center" vertical="center" wrapText="1"/>
    </xf>
    <xf numFmtId="180" fontId="12" fillId="0" borderId="30" xfId="0" applyNumberFormat="1" applyFont="1" applyFill="1" applyBorder="1" applyAlignment="1">
      <alignment horizontal="center" vertical="center"/>
    </xf>
    <xf numFmtId="49" fontId="4" fillId="0" borderId="29" xfId="0" applyNumberFormat="1" applyFont="1" applyFill="1" applyBorder="1" applyAlignment="1">
      <alignment horizontal="center" vertical="center"/>
    </xf>
    <xf numFmtId="180" fontId="4" fillId="0" borderId="30" xfId="0" applyNumberFormat="1" applyFont="1" applyFill="1" applyBorder="1" applyAlignment="1">
      <alignment horizontal="center" vertical="center"/>
    </xf>
    <xf numFmtId="49" fontId="4" fillId="0" borderId="22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vertical="center" wrapText="1"/>
    </xf>
    <xf numFmtId="180" fontId="4" fillId="0" borderId="16" xfId="0" applyNumberFormat="1" applyFont="1" applyFill="1" applyBorder="1" applyAlignment="1">
      <alignment horizontal="center" vertical="center"/>
    </xf>
    <xf numFmtId="180" fontId="4" fillId="0" borderId="17" xfId="0" applyNumberFormat="1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49" fontId="2" fillId="0" borderId="29" xfId="0" applyNumberFormat="1" applyFont="1" applyFill="1" applyBorder="1" applyAlignment="1">
      <alignment horizontal="justify" vertical="center" wrapText="1"/>
    </xf>
    <xf numFmtId="180" fontId="13" fillId="0" borderId="30" xfId="0" applyNumberFormat="1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vertical="center" wrapText="1"/>
    </xf>
    <xf numFmtId="180" fontId="13" fillId="0" borderId="30" xfId="0" applyNumberFormat="1" applyFont="1" applyFill="1" applyBorder="1" applyAlignment="1">
      <alignment horizontal="center" vertical="center"/>
    </xf>
    <xf numFmtId="0" fontId="1" fillId="0" borderId="29" xfId="0" applyNumberFormat="1" applyFont="1" applyFill="1" applyBorder="1" applyAlignment="1">
      <alignment vertical="center" wrapText="1"/>
    </xf>
    <xf numFmtId="180" fontId="8" fillId="0" borderId="30" xfId="0" applyNumberFormat="1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horizontal="left" vertical="center" wrapText="1" indent="3"/>
    </xf>
    <xf numFmtId="180" fontId="8" fillId="0" borderId="16" xfId="0" applyNumberFormat="1" applyFont="1" applyFill="1" applyBorder="1" applyAlignment="1">
      <alignment horizontal="center" vertical="center"/>
    </xf>
    <xf numFmtId="180" fontId="8" fillId="0" borderId="17" xfId="0" applyNumberFormat="1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14" fillId="0" borderId="0" xfId="0" applyFont="1" applyAlignment="1">
      <alignment horizontal="center"/>
    </xf>
    <xf numFmtId="0" fontId="3" fillId="0" borderId="29" xfId="0" applyFont="1" applyFill="1" applyBorder="1" applyAlignment="1">
      <alignment wrapText="1"/>
    </xf>
    <xf numFmtId="0" fontId="1" fillId="0" borderId="0" xfId="0" applyNumberFormat="1" applyFont="1" applyFill="1" applyBorder="1" applyAlignment="1">
      <alignment horizontal="left" vertical="center" wrapText="1" indent="1"/>
    </xf>
    <xf numFmtId="0" fontId="15" fillId="0" borderId="29" xfId="0" applyNumberFormat="1" applyFont="1" applyFill="1" applyBorder="1" applyAlignment="1">
      <alignment horizontal="left" vertical="center" wrapText="1" indent="1"/>
    </xf>
    <xf numFmtId="0" fontId="16" fillId="0" borderId="29" xfId="0" applyFont="1" applyFill="1" applyBorder="1" applyAlignment="1">
      <alignment vertical="center" wrapText="1"/>
    </xf>
    <xf numFmtId="0" fontId="17" fillId="0" borderId="29" xfId="0" applyNumberFormat="1" applyFont="1" applyFill="1" applyBorder="1" applyAlignment="1">
      <alignment horizontal="left" vertical="center" wrapText="1"/>
    </xf>
    <xf numFmtId="0" fontId="1" fillId="0" borderId="22" xfId="0" applyNumberFormat="1" applyFont="1" applyFill="1" applyBorder="1" applyAlignment="1">
      <alignment vertical="center" wrapText="1"/>
    </xf>
    <xf numFmtId="180" fontId="8" fillId="0" borderId="23" xfId="0" applyNumberFormat="1" applyFont="1" applyFill="1" applyBorder="1" applyAlignment="1">
      <alignment horizontal="center" vertical="center" wrapText="1"/>
    </xf>
    <xf numFmtId="0" fontId="18" fillId="0" borderId="33" xfId="0" applyNumberFormat="1" applyFont="1" applyFill="1" applyBorder="1" applyAlignment="1">
      <alignment horizontal="left" vertical="top" wrapText="1" readingOrder="1"/>
    </xf>
    <xf numFmtId="0" fontId="19" fillId="0" borderId="34" xfId="0" applyNumberFormat="1" applyFont="1" applyFill="1" applyBorder="1" applyAlignment="1">
      <alignment horizontal="center" vertical="center" wrapText="1" readingOrder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180" fontId="57" fillId="0" borderId="23" xfId="0" applyNumberFormat="1" applyFont="1" applyFill="1" applyBorder="1" applyAlignment="1">
      <alignment horizontal="center" vertical="center" wrapText="1"/>
    </xf>
    <xf numFmtId="180" fontId="58" fillId="0" borderId="3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vertical="center" wrapText="1"/>
    </xf>
    <xf numFmtId="180" fontId="8" fillId="0" borderId="0" xfId="0" applyNumberFormat="1" applyFont="1" applyFill="1" applyBorder="1" applyAlignment="1">
      <alignment horizontal="center" vertical="center"/>
    </xf>
    <xf numFmtId="0" fontId="3" fillId="0" borderId="22" xfId="0" applyNumberFormat="1" applyFont="1" applyFill="1" applyBorder="1" applyAlignment="1">
      <alignment vertical="center" wrapText="1"/>
    </xf>
    <xf numFmtId="180" fontId="13" fillId="0" borderId="16" xfId="0" applyNumberFormat="1" applyFont="1" applyFill="1" applyBorder="1" applyAlignment="1">
      <alignment horizontal="center" vertical="center"/>
    </xf>
    <xf numFmtId="180" fontId="13" fillId="0" borderId="17" xfId="0" applyNumberFormat="1" applyFont="1" applyFill="1" applyBorder="1" applyAlignment="1">
      <alignment horizontal="center" vertical="center"/>
    </xf>
    <xf numFmtId="0" fontId="20" fillId="0" borderId="6" xfId="53" applyFont="1" applyFill="1" applyBorder="1" applyAlignment="1">
      <alignment horizontal="left" vertical="center" wrapText="1"/>
    </xf>
    <xf numFmtId="180" fontId="57" fillId="0" borderId="23" xfId="0" applyNumberFormat="1" applyFont="1" applyFill="1" applyBorder="1" applyAlignment="1">
      <alignment horizontal="center" vertical="center"/>
    </xf>
    <xf numFmtId="180" fontId="1" fillId="0" borderId="0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left"/>
    </xf>
    <xf numFmtId="0" fontId="1" fillId="0" borderId="28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 wrapText="1"/>
    </xf>
    <xf numFmtId="0" fontId="3" fillId="0" borderId="38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49" fontId="3" fillId="0" borderId="0" xfId="0" applyNumberFormat="1" applyFont="1" applyFill="1" applyAlignment="1">
      <alignment horizontal="center"/>
    </xf>
    <xf numFmtId="49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 wrapText="1"/>
    </xf>
    <xf numFmtId="0" fontId="4" fillId="0" borderId="0" xfId="0" applyFont="1" applyFill="1" applyBorder="1" applyAlignment="1">
      <alignment horizontal="right"/>
    </xf>
    <xf numFmtId="0" fontId="3" fillId="33" borderId="41" xfId="0" applyFont="1" applyFill="1" applyBorder="1" applyAlignment="1">
      <alignment horizontal="center" wrapText="1"/>
    </xf>
    <xf numFmtId="182" fontId="6" fillId="0" borderId="20" xfId="0" applyNumberFormat="1" applyFont="1" applyFill="1" applyBorder="1" applyAlignment="1">
      <alignment horizontal="center" vertical="center" wrapText="1"/>
    </xf>
    <xf numFmtId="182" fontId="6" fillId="0" borderId="23" xfId="0" applyNumberFormat="1" applyFont="1" applyFill="1" applyBorder="1" applyAlignment="1">
      <alignment horizontal="center" vertical="center" wrapText="1"/>
    </xf>
    <xf numFmtId="182" fontId="6" fillId="0" borderId="16" xfId="0" applyNumberFormat="1" applyFont="1" applyFill="1" applyBorder="1" applyAlignment="1">
      <alignment horizontal="center" vertical="center" wrapText="1"/>
    </xf>
    <xf numFmtId="0" fontId="3" fillId="0" borderId="20" xfId="0" applyNumberFormat="1" applyFont="1" applyFill="1" applyBorder="1" applyAlignment="1">
      <alignment horizontal="center" vertical="center" wrapText="1" readingOrder="1"/>
    </xf>
    <xf numFmtId="0" fontId="3" fillId="0" borderId="23" xfId="0" applyNumberFormat="1" applyFont="1" applyFill="1" applyBorder="1" applyAlignment="1">
      <alignment horizontal="center" vertical="center" wrapText="1" readingOrder="1"/>
    </xf>
    <xf numFmtId="0" fontId="3" fillId="0" borderId="16" xfId="0" applyNumberFormat="1" applyFont="1" applyFill="1" applyBorder="1" applyAlignment="1">
      <alignment horizontal="center" vertical="center" wrapText="1" readingOrder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eft_arm10_BordWW_900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3"/>
  <sheetViews>
    <sheetView zoomScalePageLayoutView="0" workbookViewId="0" topLeftCell="A1">
      <selection activeCell="F12" sqref="F12"/>
    </sheetView>
  </sheetViews>
  <sheetFormatPr defaultColWidth="9.140625" defaultRowHeight="12.75"/>
  <cols>
    <col min="1" max="1" width="45.28125" style="5" customWidth="1"/>
    <col min="2" max="2" width="11.7109375" style="5" customWidth="1"/>
    <col min="3" max="3" width="11.421875" style="5" customWidth="1"/>
    <col min="4" max="4" width="9.140625" style="5" customWidth="1"/>
    <col min="5" max="5" width="10.00390625" style="2" customWidth="1"/>
    <col min="6" max="6" width="10.00390625" style="3" customWidth="1"/>
    <col min="7" max="7" width="9.140625" style="3" customWidth="1"/>
    <col min="8" max="8" width="10.8515625" style="4" customWidth="1"/>
    <col min="9" max="16384" width="9.140625" style="4" customWidth="1"/>
  </cols>
  <sheetData>
    <row r="1" ht="12.75">
      <c r="G1" s="3" t="s">
        <v>91</v>
      </c>
    </row>
    <row r="2" spans="1:7" s="6" customFormat="1" ht="16.5" customHeight="1">
      <c r="A2" s="112" t="s">
        <v>92</v>
      </c>
      <c r="B2" s="112"/>
      <c r="C2" s="112"/>
      <c r="D2" s="112"/>
      <c r="E2" s="112"/>
      <c r="F2" s="112"/>
      <c r="G2" s="112"/>
    </row>
    <row r="3" spans="1:7" ht="12.75" hidden="1">
      <c r="A3" s="1"/>
      <c r="B3" s="1"/>
      <c r="C3" s="1"/>
      <c r="D3" s="1"/>
      <c r="E3" s="8"/>
      <c r="F3" s="8"/>
      <c r="G3" s="9"/>
    </row>
    <row r="4" spans="1:7" ht="15">
      <c r="A4" s="112" t="s">
        <v>93</v>
      </c>
      <c r="B4" s="112"/>
      <c r="C4" s="112"/>
      <c r="D4" s="112"/>
      <c r="E4" s="112"/>
      <c r="F4" s="112"/>
      <c r="G4" s="112"/>
    </row>
    <row r="5" spans="1:7" ht="12.75">
      <c r="A5" s="121" t="s">
        <v>133</v>
      </c>
      <c r="B5" s="121"/>
      <c r="C5" s="121"/>
      <c r="D5" s="121"/>
      <c r="E5" s="121"/>
      <c r="F5" s="8"/>
      <c r="G5" s="9"/>
    </row>
    <row r="6" spans="1:7" ht="13.5" thickBot="1">
      <c r="A6" s="1"/>
      <c r="B6" s="1"/>
      <c r="C6" s="1"/>
      <c r="D6" s="1"/>
      <c r="E6" s="8"/>
      <c r="F6" s="8"/>
      <c r="G6" s="9"/>
    </row>
    <row r="7" spans="1:7" ht="13.5" customHeight="1" thickBot="1">
      <c r="A7" s="10"/>
      <c r="B7" s="118" t="s">
        <v>89</v>
      </c>
      <c r="C7" s="119"/>
      <c r="D7" s="120"/>
      <c r="E7" s="113" t="s">
        <v>90</v>
      </c>
      <c r="F7" s="114"/>
      <c r="G7" s="115"/>
    </row>
    <row r="8" spans="1:7" ht="12.75" customHeight="1">
      <c r="A8" s="108" t="s">
        <v>27</v>
      </c>
      <c r="B8" s="110" t="s">
        <v>30</v>
      </c>
      <c r="C8" s="11" t="s">
        <v>28</v>
      </c>
      <c r="D8" s="14"/>
      <c r="E8" s="116" t="s">
        <v>29</v>
      </c>
      <c r="F8" s="12" t="s">
        <v>28</v>
      </c>
      <c r="G8" s="13"/>
    </row>
    <row r="9" spans="1:7" ht="26.25" thickBot="1">
      <c r="A9" s="109"/>
      <c r="B9" s="111"/>
      <c r="C9" s="15" t="s">
        <v>31</v>
      </c>
      <c r="D9" s="17" t="s">
        <v>32</v>
      </c>
      <c r="E9" s="117"/>
      <c r="F9" s="16" t="s">
        <v>31</v>
      </c>
      <c r="G9" s="17" t="s">
        <v>32</v>
      </c>
    </row>
    <row r="10" spans="1:7" s="1" customFormat="1" ht="12.75">
      <c r="A10" s="72">
        <v>2</v>
      </c>
      <c r="B10" s="18">
        <v>10</v>
      </c>
      <c r="C10" s="18">
        <v>11</v>
      </c>
      <c r="D10" s="73">
        <v>12</v>
      </c>
      <c r="E10" s="18">
        <v>7</v>
      </c>
      <c r="F10" s="18">
        <v>8</v>
      </c>
      <c r="G10" s="73">
        <v>9</v>
      </c>
    </row>
    <row r="11" spans="1:7" s="8" customFormat="1" ht="15">
      <c r="A11" s="74" t="s">
        <v>73</v>
      </c>
      <c r="B11" s="47">
        <f aca="true" t="shared" si="0" ref="B11:G11">SUM(B12,B39,B44)</f>
        <v>725376.0999999999</v>
      </c>
      <c r="C11" s="47">
        <f t="shared" si="0"/>
        <v>725376.0999999999</v>
      </c>
      <c r="D11" s="75">
        <f t="shared" si="0"/>
        <v>0</v>
      </c>
      <c r="E11" s="47">
        <f t="shared" si="0"/>
        <v>691457.8999999999</v>
      </c>
      <c r="F11" s="47">
        <f t="shared" si="0"/>
        <v>691457.8999999999</v>
      </c>
      <c r="G11" s="75">
        <f t="shared" si="0"/>
        <v>0</v>
      </c>
    </row>
    <row r="12" spans="1:7" s="19" customFormat="1" ht="12.75">
      <c r="A12" s="76" t="s">
        <v>74</v>
      </c>
      <c r="B12" s="47">
        <f>SUM(B13,B16,B18,B35)</f>
        <v>139582.5</v>
      </c>
      <c r="C12" s="47">
        <f>SUM(C13,C16,C18,C35,)</f>
        <v>139582.5</v>
      </c>
      <c r="D12" s="77" t="s">
        <v>33</v>
      </c>
      <c r="E12" s="47">
        <f>SUM(E13,E16,E18,E36,)</f>
        <v>133100.9</v>
      </c>
      <c r="F12" s="47">
        <f>SUM(F13,F16,F18,F35,)</f>
        <v>133100.9</v>
      </c>
      <c r="G12" s="77" t="s">
        <v>33</v>
      </c>
    </row>
    <row r="13" spans="1:7" s="19" customFormat="1" ht="12.75">
      <c r="A13" s="86" t="s">
        <v>100</v>
      </c>
      <c r="B13" s="47">
        <f>SUM(B14:B15)</f>
        <v>58820.9</v>
      </c>
      <c r="C13" s="47">
        <f>SUM(C14:C15)</f>
        <v>58820.9</v>
      </c>
      <c r="D13" s="77" t="s">
        <v>33</v>
      </c>
      <c r="E13" s="47">
        <f>SUM(E14:E15)</f>
        <v>55087.3</v>
      </c>
      <c r="F13" s="47">
        <f>SUM(F14:F15)</f>
        <v>55087.3</v>
      </c>
      <c r="G13" s="77" t="s">
        <v>33</v>
      </c>
    </row>
    <row r="14" spans="1:7" ht="38.25">
      <c r="A14" s="78" t="s">
        <v>101</v>
      </c>
      <c r="B14" s="45">
        <f>SUM(C14:D14)</f>
        <v>26181.9</v>
      </c>
      <c r="C14" s="45">
        <v>26181.9</v>
      </c>
      <c r="D14" s="79" t="s">
        <v>33</v>
      </c>
      <c r="E14" s="45">
        <f>SUM(F14:G14)</f>
        <v>26496.2</v>
      </c>
      <c r="F14" s="45">
        <v>26496.2</v>
      </c>
      <c r="G14" s="79" t="s">
        <v>33</v>
      </c>
    </row>
    <row r="15" spans="1:7" ht="25.5">
      <c r="A15" s="78" t="s">
        <v>34</v>
      </c>
      <c r="B15" s="45">
        <f>SUM(C15:D15)</f>
        <v>32639</v>
      </c>
      <c r="C15" s="45">
        <v>32639</v>
      </c>
      <c r="D15" s="79" t="s">
        <v>33</v>
      </c>
      <c r="E15" s="45">
        <f>SUM(F15:G15)</f>
        <v>28591.1</v>
      </c>
      <c r="F15" s="45">
        <v>28591.1</v>
      </c>
      <c r="G15" s="79" t="s">
        <v>33</v>
      </c>
    </row>
    <row r="16" spans="1:7" s="19" customFormat="1" ht="19.5" customHeight="1">
      <c r="A16" s="76" t="s">
        <v>35</v>
      </c>
      <c r="B16" s="47">
        <f>SUM(B17)</f>
        <v>55900.2</v>
      </c>
      <c r="C16" s="47">
        <f>SUM(C17)</f>
        <v>55900.2</v>
      </c>
      <c r="D16" s="77" t="s">
        <v>33</v>
      </c>
      <c r="E16" s="47">
        <f>SUM(E17)</f>
        <v>57463.4</v>
      </c>
      <c r="F16" s="47">
        <f>SUM(F17)</f>
        <v>57463.4</v>
      </c>
      <c r="G16" s="77" t="s">
        <v>33</v>
      </c>
    </row>
    <row r="17" spans="1:7" ht="12.75">
      <c r="A17" s="78" t="s">
        <v>102</v>
      </c>
      <c r="B17" s="45">
        <f>SUM(C17:D17)</f>
        <v>55900.2</v>
      </c>
      <c r="C17" s="45">
        <v>55900.2</v>
      </c>
      <c r="D17" s="79" t="s">
        <v>33</v>
      </c>
      <c r="E17" s="45">
        <f>SUM(F17:G17)</f>
        <v>57463.4</v>
      </c>
      <c r="F17" s="45">
        <v>57463.4</v>
      </c>
      <c r="G17" s="79" t="s">
        <v>33</v>
      </c>
    </row>
    <row r="18" spans="1:7" s="19" customFormat="1" ht="38.25">
      <c r="A18" s="76" t="s">
        <v>36</v>
      </c>
      <c r="B18" s="47">
        <f>SUM(B19)</f>
        <v>21161.4</v>
      </c>
      <c r="C18" s="47">
        <f>SUM(C19)</f>
        <v>21161.4</v>
      </c>
      <c r="D18" s="77" t="s">
        <v>33</v>
      </c>
      <c r="E18" s="47">
        <f>SUM(E19)</f>
        <v>16341.9</v>
      </c>
      <c r="F18" s="97">
        <f>SUM(F19)</f>
        <v>16341.9</v>
      </c>
      <c r="G18" s="77" t="s">
        <v>33</v>
      </c>
    </row>
    <row r="19" spans="1:7" ht="12.75">
      <c r="A19" s="78" t="s">
        <v>75</v>
      </c>
      <c r="B19" s="45">
        <f>SUM(B20,B23,B24,B25,B26,B27,B28,B29,B30,B31,B32,B33,B34)</f>
        <v>21161.4</v>
      </c>
      <c r="C19" s="45">
        <f>SUM(C20,C23,C24,C25,C26,C27,C28,C29,C30,C31,C32,C33,C34)</f>
        <v>21161.4</v>
      </c>
      <c r="D19" s="79" t="s">
        <v>33</v>
      </c>
      <c r="E19" s="45">
        <f>E20+E23+E24+E25+E26+E27+E29+E30+E31+E32+E28+E33+E34</f>
        <v>16341.9</v>
      </c>
      <c r="F19" s="45">
        <f>F20+F23+F24+F25+F26+F27+F29+F30+F31+F32+F28+F33+F34</f>
        <v>16341.9</v>
      </c>
      <c r="G19" s="79" t="s">
        <v>33</v>
      </c>
    </row>
    <row r="20" spans="1:7" s="8" customFormat="1" ht="51">
      <c r="A20" s="80" t="s">
        <v>76</v>
      </c>
      <c r="B20" s="45">
        <f>SUM(B21:B22)</f>
        <v>975.1</v>
      </c>
      <c r="C20" s="45">
        <f>SUM(C21:C22)</f>
        <v>975.1</v>
      </c>
      <c r="D20" s="79" t="s">
        <v>33</v>
      </c>
      <c r="E20" s="45">
        <f>SUM(E21:E22)</f>
        <v>832</v>
      </c>
      <c r="F20" s="45">
        <f>F21+F22</f>
        <v>832</v>
      </c>
      <c r="G20" s="79" t="s">
        <v>33</v>
      </c>
    </row>
    <row r="21" spans="1:7" s="8" customFormat="1" ht="12.75">
      <c r="A21" s="80" t="s">
        <v>24</v>
      </c>
      <c r="B21" s="45">
        <f aca="true" t="shared" si="1" ref="B21:B34">SUM(C21:D21)</f>
        <v>968</v>
      </c>
      <c r="C21" s="45">
        <v>968</v>
      </c>
      <c r="D21" s="79" t="s">
        <v>33</v>
      </c>
      <c r="E21" s="45">
        <f aca="true" t="shared" si="2" ref="E21:E35">SUM(F21:G21)</f>
        <v>820</v>
      </c>
      <c r="F21" s="45">
        <v>820</v>
      </c>
      <c r="G21" s="79" t="s">
        <v>33</v>
      </c>
    </row>
    <row r="22" spans="1:7" s="8" customFormat="1" ht="12.75">
      <c r="A22" s="81" t="s">
        <v>37</v>
      </c>
      <c r="B22" s="45">
        <f t="shared" si="1"/>
        <v>7.1</v>
      </c>
      <c r="C22" s="45">
        <v>7.1</v>
      </c>
      <c r="D22" s="79" t="s">
        <v>33</v>
      </c>
      <c r="E22" s="45">
        <f t="shared" si="2"/>
        <v>12</v>
      </c>
      <c r="F22" s="45">
        <v>12</v>
      </c>
      <c r="G22" s="79" t="s">
        <v>33</v>
      </c>
    </row>
    <row r="23" spans="1:7" s="8" customFormat="1" ht="102">
      <c r="A23" s="80" t="s">
        <v>103</v>
      </c>
      <c r="B23" s="45">
        <f t="shared" si="1"/>
        <v>33</v>
      </c>
      <c r="C23" s="45">
        <v>33</v>
      </c>
      <c r="D23" s="79" t="s">
        <v>33</v>
      </c>
      <c r="E23" s="45">
        <f t="shared" si="2"/>
        <v>0</v>
      </c>
      <c r="F23" s="45">
        <v>0</v>
      </c>
      <c r="G23" s="79" t="s">
        <v>33</v>
      </c>
    </row>
    <row r="24" spans="1:7" s="8" customFormat="1" ht="38.25">
      <c r="A24" s="80" t="s">
        <v>38</v>
      </c>
      <c r="B24" s="45">
        <f t="shared" si="1"/>
        <v>5</v>
      </c>
      <c r="C24" s="45">
        <v>5</v>
      </c>
      <c r="D24" s="79" t="s">
        <v>33</v>
      </c>
      <c r="E24" s="45">
        <f t="shared" si="2"/>
        <v>15</v>
      </c>
      <c r="F24" s="45">
        <v>15</v>
      </c>
      <c r="G24" s="79" t="s">
        <v>33</v>
      </c>
    </row>
    <row r="25" spans="1:7" s="8" customFormat="1" ht="63.75">
      <c r="A25" s="80" t="s">
        <v>39</v>
      </c>
      <c r="B25" s="45">
        <f t="shared" si="1"/>
        <v>6963.3</v>
      </c>
      <c r="C25" s="45">
        <v>6963.3</v>
      </c>
      <c r="D25" s="79" t="s">
        <v>33</v>
      </c>
      <c r="E25" s="45">
        <f t="shared" si="2"/>
        <v>5383.9</v>
      </c>
      <c r="F25" s="45">
        <v>5383.9</v>
      </c>
      <c r="G25" s="79" t="s">
        <v>33</v>
      </c>
    </row>
    <row r="26" spans="1:7" s="8" customFormat="1" ht="25.5">
      <c r="A26" s="80" t="s">
        <v>104</v>
      </c>
      <c r="B26" s="45">
        <f t="shared" si="1"/>
        <v>449.2</v>
      </c>
      <c r="C26" s="45">
        <v>449.2</v>
      </c>
      <c r="D26" s="79" t="s">
        <v>33</v>
      </c>
      <c r="E26" s="45">
        <f t="shared" si="2"/>
        <v>200.6</v>
      </c>
      <c r="F26" s="45">
        <v>200.6</v>
      </c>
      <c r="G26" s="79" t="s">
        <v>33</v>
      </c>
    </row>
    <row r="27" spans="1:7" s="8" customFormat="1" ht="76.5">
      <c r="A27" s="80" t="s">
        <v>40</v>
      </c>
      <c r="B27" s="45">
        <f t="shared" si="1"/>
        <v>2100</v>
      </c>
      <c r="C27" s="45">
        <v>2100</v>
      </c>
      <c r="D27" s="79" t="s">
        <v>33</v>
      </c>
      <c r="E27" s="45">
        <f t="shared" si="2"/>
        <v>1900</v>
      </c>
      <c r="F27" s="45">
        <v>1900</v>
      </c>
      <c r="G27" s="79" t="s">
        <v>33</v>
      </c>
    </row>
    <row r="28" spans="1:7" s="8" customFormat="1" ht="70.5" customHeight="1">
      <c r="A28" s="80" t="s">
        <v>114</v>
      </c>
      <c r="B28" s="45">
        <f t="shared" si="1"/>
        <v>510</v>
      </c>
      <c r="C28" s="45">
        <v>510</v>
      </c>
      <c r="D28" s="79" t="s">
        <v>33</v>
      </c>
      <c r="E28" s="45">
        <f t="shared" si="2"/>
        <v>510</v>
      </c>
      <c r="F28" s="45">
        <v>510</v>
      </c>
      <c r="G28" s="79" t="s">
        <v>33</v>
      </c>
    </row>
    <row r="29" spans="1:7" s="8" customFormat="1" ht="51">
      <c r="A29" s="80" t="s">
        <v>41</v>
      </c>
      <c r="B29" s="45">
        <f t="shared" si="1"/>
        <v>0</v>
      </c>
      <c r="C29" s="45"/>
      <c r="D29" s="79" t="s">
        <v>33</v>
      </c>
      <c r="E29" s="45">
        <f t="shared" si="2"/>
        <v>0</v>
      </c>
      <c r="F29" s="45"/>
      <c r="G29" s="79" t="s">
        <v>33</v>
      </c>
    </row>
    <row r="30" spans="1:7" s="8" customFormat="1" ht="25.5">
      <c r="A30" s="80" t="s">
        <v>42</v>
      </c>
      <c r="B30" s="45">
        <f t="shared" si="1"/>
        <v>8688.6</v>
      </c>
      <c r="C30" s="45">
        <v>8688.6</v>
      </c>
      <c r="D30" s="79" t="s">
        <v>33</v>
      </c>
      <c r="E30" s="45">
        <f t="shared" si="2"/>
        <v>5437.5</v>
      </c>
      <c r="F30" s="45">
        <v>5437.5</v>
      </c>
      <c r="G30" s="79" t="s">
        <v>33</v>
      </c>
    </row>
    <row r="31" spans="1:7" s="8" customFormat="1" ht="38.25">
      <c r="A31" s="80" t="s">
        <v>43</v>
      </c>
      <c r="B31" s="45">
        <f t="shared" si="1"/>
        <v>100</v>
      </c>
      <c r="C31" s="45">
        <v>100</v>
      </c>
      <c r="D31" s="79" t="s">
        <v>33</v>
      </c>
      <c r="E31" s="45">
        <f t="shared" si="2"/>
        <v>1</v>
      </c>
      <c r="F31" s="45">
        <v>1</v>
      </c>
      <c r="G31" s="79" t="s">
        <v>33</v>
      </c>
    </row>
    <row r="32" spans="1:7" s="8" customFormat="1" ht="38.25">
      <c r="A32" s="80" t="s">
        <v>44</v>
      </c>
      <c r="B32" s="45">
        <f t="shared" si="1"/>
        <v>50</v>
      </c>
      <c r="C32" s="45">
        <v>50</v>
      </c>
      <c r="D32" s="79" t="s">
        <v>33</v>
      </c>
      <c r="E32" s="45">
        <f t="shared" si="2"/>
        <v>50</v>
      </c>
      <c r="F32" s="45">
        <v>50</v>
      </c>
      <c r="G32" s="79" t="s">
        <v>33</v>
      </c>
    </row>
    <row r="33" spans="1:7" s="8" customFormat="1" ht="31.5" customHeight="1">
      <c r="A33" s="80" t="s">
        <v>115</v>
      </c>
      <c r="B33" s="45">
        <f t="shared" si="1"/>
        <v>537.2</v>
      </c>
      <c r="C33" s="45">
        <v>537.2</v>
      </c>
      <c r="D33" s="79" t="s">
        <v>33</v>
      </c>
      <c r="E33" s="45">
        <f t="shared" si="2"/>
        <v>811.9</v>
      </c>
      <c r="F33" s="45">
        <v>811.9</v>
      </c>
      <c r="G33" s="79" t="s">
        <v>33</v>
      </c>
    </row>
    <row r="34" spans="1:7" s="8" customFormat="1" ht="38.25">
      <c r="A34" s="80" t="s">
        <v>116</v>
      </c>
      <c r="B34" s="45">
        <f t="shared" si="1"/>
        <v>750</v>
      </c>
      <c r="C34" s="45">
        <v>750</v>
      </c>
      <c r="D34" s="79" t="s">
        <v>33</v>
      </c>
      <c r="E34" s="45">
        <f t="shared" si="2"/>
        <v>1200</v>
      </c>
      <c r="F34" s="45">
        <v>1200</v>
      </c>
      <c r="G34" s="79" t="s">
        <v>33</v>
      </c>
    </row>
    <row r="35" spans="1:7" s="8" customFormat="1" ht="38.25">
      <c r="A35" s="76" t="s">
        <v>45</v>
      </c>
      <c r="B35" s="47">
        <f>SUM(B36)</f>
        <v>3700</v>
      </c>
      <c r="C35" s="47">
        <f>SUM(C36)</f>
        <v>3700</v>
      </c>
      <c r="D35" s="77" t="s">
        <v>33</v>
      </c>
      <c r="E35" s="46">
        <f t="shared" si="2"/>
        <v>4208.3</v>
      </c>
      <c r="F35" s="46">
        <f>F36</f>
        <v>4208.3</v>
      </c>
      <c r="G35" s="77" t="s">
        <v>33</v>
      </c>
    </row>
    <row r="36" spans="1:7" s="19" customFormat="1" ht="25.5">
      <c r="A36" s="78" t="s">
        <v>83</v>
      </c>
      <c r="B36" s="45">
        <f>SUM(B37,B38)</f>
        <v>3700</v>
      </c>
      <c r="C36" s="45">
        <f>SUM(C37,C38)</f>
        <v>3700</v>
      </c>
      <c r="D36" s="79" t="s">
        <v>33</v>
      </c>
      <c r="E36" s="92">
        <f>F36</f>
        <v>4208.3</v>
      </c>
      <c r="F36" s="92">
        <f>SUM(F37,F38)</f>
        <v>4208.3</v>
      </c>
      <c r="G36" s="77" t="s">
        <v>33</v>
      </c>
    </row>
    <row r="37" spans="1:7" ht="25.5">
      <c r="A37" s="80" t="s">
        <v>84</v>
      </c>
      <c r="B37" s="45">
        <f>SUM(C37:D37)</f>
        <v>1200</v>
      </c>
      <c r="C37" s="45">
        <v>1200</v>
      </c>
      <c r="D37" s="79" t="s">
        <v>33</v>
      </c>
      <c r="E37" s="45">
        <f>F37</f>
        <v>860</v>
      </c>
      <c r="F37" s="45">
        <v>860</v>
      </c>
      <c r="G37" s="79" t="s">
        <v>33</v>
      </c>
    </row>
    <row r="38" spans="1:7" s="8" customFormat="1" ht="38.25">
      <c r="A38" s="80" t="s">
        <v>85</v>
      </c>
      <c r="B38" s="45">
        <f>SUM(C38:D38)</f>
        <v>2500</v>
      </c>
      <c r="C38" s="45">
        <v>2500</v>
      </c>
      <c r="D38" s="79" t="s">
        <v>33</v>
      </c>
      <c r="E38" s="45">
        <f>SUM(F38:G38)</f>
        <v>3348.3</v>
      </c>
      <c r="F38" s="45">
        <v>3348.3</v>
      </c>
      <c r="G38" s="79" t="s">
        <v>33</v>
      </c>
    </row>
    <row r="39" spans="1:7" s="8" customFormat="1" ht="12.75">
      <c r="A39" s="76" t="s">
        <v>77</v>
      </c>
      <c r="B39" s="47">
        <f>SUM(B40)</f>
        <v>447299.89999999997</v>
      </c>
      <c r="C39" s="47">
        <f>SUM(C40,)</f>
        <v>447299.89999999997</v>
      </c>
      <c r="D39" s="75"/>
      <c r="E39" s="46">
        <f>F39+G39</f>
        <v>447299.89999999997</v>
      </c>
      <c r="F39" s="46">
        <f>F40</f>
        <v>447299.89999999997</v>
      </c>
      <c r="G39" s="77"/>
    </row>
    <row r="40" spans="1:7" s="19" customFormat="1" ht="38.25">
      <c r="A40" s="76" t="s">
        <v>78</v>
      </c>
      <c r="B40" s="47">
        <f>C40</f>
        <v>447299.89999999997</v>
      </c>
      <c r="C40" s="47">
        <f>SUM(C41,C43,C42)</f>
        <v>447299.89999999997</v>
      </c>
      <c r="D40" s="77" t="s">
        <v>33</v>
      </c>
      <c r="E40" s="47">
        <f>F40</f>
        <v>447299.89999999997</v>
      </c>
      <c r="F40" s="47">
        <f>SUM(F41,F43,F42)</f>
        <v>447299.89999999997</v>
      </c>
      <c r="G40" s="77" t="s">
        <v>33</v>
      </c>
    </row>
    <row r="41" spans="1:7" s="19" customFormat="1" ht="38.25">
      <c r="A41" s="78" t="s">
        <v>123</v>
      </c>
      <c r="B41" s="45">
        <f>SUM(C41:D41)</f>
        <v>435296.8</v>
      </c>
      <c r="C41" s="45">
        <v>435296.8</v>
      </c>
      <c r="D41" s="79" t="s">
        <v>33</v>
      </c>
      <c r="E41" s="92">
        <f>F41</f>
        <v>435296.8</v>
      </c>
      <c r="F41" s="92">
        <v>435296.8</v>
      </c>
      <c r="G41" s="77" t="s">
        <v>33</v>
      </c>
    </row>
    <row r="42" spans="1:7" s="19" customFormat="1" ht="25.5">
      <c r="A42" s="78" t="s">
        <v>124</v>
      </c>
      <c r="B42" s="45">
        <f>SUM(C42:D42)</f>
        <v>0</v>
      </c>
      <c r="C42" s="45"/>
      <c r="D42" s="79"/>
      <c r="E42" s="92">
        <f>F42</f>
        <v>0</v>
      </c>
      <c r="F42" s="92"/>
      <c r="G42" s="77"/>
    </row>
    <row r="43" spans="1:7" ht="37.5" customHeight="1">
      <c r="A43" s="88" t="s">
        <v>125</v>
      </c>
      <c r="B43" s="45">
        <f>C43</f>
        <v>12003.1</v>
      </c>
      <c r="C43" s="45">
        <v>12003.1</v>
      </c>
      <c r="D43" s="79" t="s">
        <v>33</v>
      </c>
      <c r="E43" s="45">
        <v>14303.3</v>
      </c>
      <c r="F43" s="45">
        <v>12003.1</v>
      </c>
      <c r="G43" s="79" t="s">
        <v>33</v>
      </c>
    </row>
    <row r="44" spans="1:7" s="19" customFormat="1" ht="12.75">
      <c r="A44" s="76" t="s">
        <v>79</v>
      </c>
      <c r="B44" s="47">
        <f>C44+D44</f>
        <v>138493.7</v>
      </c>
      <c r="C44" s="47">
        <f>SUM(C45,C51,C54,C49,C56,C58)</f>
        <v>138493.7</v>
      </c>
      <c r="D44" s="75">
        <f>SUM(D45,D51,D54,D56)</f>
        <v>0</v>
      </c>
      <c r="E44" s="47">
        <f>F44+G44</f>
        <v>111057.1</v>
      </c>
      <c r="F44" s="47">
        <f>SUM(F45,F49,F51,F54,F58)</f>
        <v>111057.1</v>
      </c>
      <c r="G44" s="77">
        <f>G45</f>
        <v>0</v>
      </c>
    </row>
    <row r="45" spans="1:7" s="19" customFormat="1" ht="25.5">
      <c r="A45" s="76" t="s">
        <v>81</v>
      </c>
      <c r="B45" s="47">
        <f>SUM(B46:B48)</f>
        <v>47652</v>
      </c>
      <c r="C45" s="47">
        <f>SUM(C46:C48)</f>
        <v>47652</v>
      </c>
      <c r="D45" s="77" t="s">
        <v>33</v>
      </c>
      <c r="E45" s="46">
        <f>SUM(F45:G45)</f>
        <v>34907.100000000006</v>
      </c>
      <c r="F45" s="105">
        <f>F46+F47+F48</f>
        <v>34907.100000000006</v>
      </c>
      <c r="G45" s="77">
        <f>G56</f>
        <v>0</v>
      </c>
    </row>
    <row r="46" spans="1:7" ht="38.25">
      <c r="A46" s="78" t="s">
        <v>25</v>
      </c>
      <c r="B46" s="45">
        <f>SUM(C46:D46)</f>
        <v>20478.5</v>
      </c>
      <c r="C46" s="45">
        <v>20478.5</v>
      </c>
      <c r="D46" s="79" t="s">
        <v>33</v>
      </c>
      <c r="E46" s="45">
        <f>SUM(F46:G46)</f>
        <v>16090.3</v>
      </c>
      <c r="F46" s="45">
        <v>16090.3</v>
      </c>
      <c r="G46" s="79" t="s">
        <v>33</v>
      </c>
    </row>
    <row r="47" spans="1:7" ht="51">
      <c r="A47" s="78" t="s">
        <v>105</v>
      </c>
      <c r="B47" s="45">
        <f>SUM(C47:D47)</f>
        <v>14221.9</v>
      </c>
      <c r="C47" s="45">
        <v>14221.9</v>
      </c>
      <c r="D47" s="79" t="s">
        <v>33</v>
      </c>
      <c r="E47" s="45">
        <f>SUM(F47:G47)</f>
        <v>6813.6</v>
      </c>
      <c r="F47" s="45">
        <v>6813.6</v>
      </c>
      <c r="G47" s="79" t="s">
        <v>33</v>
      </c>
    </row>
    <row r="48" spans="1:7" ht="12.75">
      <c r="A48" s="78" t="s">
        <v>46</v>
      </c>
      <c r="B48" s="45">
        <f>SUM(C48:D48)</f>
        <v>12951.6</v>
      </c>
      <c r="C48" s="45">
        <v>12951.6</v>
      </c>
      <c r="D48" s="79" t="s">
        <v>33</v>
      </c>
      <c r="E48" s="45">
        <f>SUM(F48:G48)</f>
        <v>12003.2</v>
      </c>
      <c r="F48" s="45">
        <v>12003.2</v>
      </c>
      <c r="G48" s="79" t="s">
        <v>33</v>
      </c>
    </row>
    <row r="49" spans="1:7" s="19" customFormat="1" ht="36">
      <c r="A49" s="89" t="s">
        <v>86</v>
      </c>
      <c r="B49" s="46">
        <f>SUM(C49:D49)</f>
        <v>3416.7</v>
      </c>
      <c r="C49" s="46">
        <f>C50</f>
        <v>3416.7</v>
      </c>
      <c r="D49" s="79" t="s">
        <v>33</v>
      </c>
      <c r="E49" s="47">
        <f>F49</f>
        <v>3416.7</v>
      </c>
      <c r="F49" s="47">
        <f>F50</f>
        <v>3416.7</v>
      </c>
      <c r="G49" s="77" t="s">
        <v>33</v>
      </c>
    </row>
    <row r="50" spans="1:7" s="19" customFormat="1" ht="48">
      <c r="A50" s="90" t="s">
        <v>106</v>
      </c>
      <c r="B50" s="45">
        <f>SUM(C50:D50)</f>
        <v>3416.7</v>
      </c>
      <c r="C50" s="45">
        <v>3416.7</v>
      </c>
      <c r="D50" s="79" t="s">
        <v>33</v>
      </c>
      <c r="E50" s="45">
        <f>SUM(F50:G50)</f>
        <v>3416.7</v>
      </c>
      <c r="F50" s="45">
        <v>3416.7</v>
      </c>
      <c r="G50" s="79" t="s">
        <v>33</v>
      </c>
    </row>
    <row r="51" spans="1:7" ht="12.75">
      <c r="A51" s="76" t="s">
        <v>80</v>
      </c>
      <c r="B51" s="47">
        <f>SUM(B52:B53)</f>
        <v>86325</v>
      </c>
      <c r="C51" s="47">
        <f>SUM(C52:C53)</f>
        <v>86325</v>
      </c>
      <c r="D51" s="77" t="s">
        <v>33</v>
      </c>
      <c r="E51" s="46">
        <f>SUM(F51:G51)</f>
        <v>71733.3</v>
      </c>
      <c r="F51" s="46">
        <f>F52+F53</f>
        <v>71733.3</v>
      </c>
      <c r="G51" s="79" t="s">
        <v>33</v>
      </c>
    </row>
    <row r="52" spans="1:7" s="19" customFormat="1" ht="12.75">
      <c r="A52" s="78" t="s">
        <v>26</v>
      </c>
      <c r="B52" s="45">
        <f>SUM(C52:D52)</f>
        <v>82325</v>
      </c>
      <c r="C52" s="45">
        <v>82325</v>
      </c>
      <c r="D52" s="79" t="s">
        <v>33</v>
      </c>
      <c r="E52" s="92">
        <f>SUM(E53:E53)</f>
        <v>1793.1</v>
      </c>
      <c r="F52" s="92">
        <v>69940.2</v>
      </c>
      <c r="G52" s="77" t="s">
        <v>33</v>
      </c>
    </row>
    <row r="53" spans="1:7" ht="38.25">
      <c r="A53" s="78" t="s">
        <v>47</v>
      </c>
      <c r="B53" s="45">
        <f>SUM(C53:D53)</f>
        <v>4000</v>
      </c>
      <c r="C53" s="45">
        <v>4000</v>
      </c>
      <c r="D53" s="79" t="s">
        <v>33</v>
      </c>
      <c r="E53" s="45">
        <f>SUM(F53:G53)</f>
        <v>1793.1</v>
      </c>
      <c r="F53" s="45">
        <v>1793.1</v>
      </c>
      <c r="G53" s="79" t="s">
        <v>33</v>
      </c>
    </row>
    <row r="54" spans="1:7" ht="12.75">
      <c r="A54" s="76" t="s">
        <v>82</v>
      </c>
      <c r="B54" s="47">
        <f>C54</f>
        <v>1100</v>
      </c>
      <c r="C54" s="47">
        <f>C55</f>
        <v>1100</v>
      </c>
      <c r="D54" s="77" t="s">
        <v>33</v>
      </c>
      <c r="E54" s="45">
        <f>SUM(F54:G54)</f>
        <v>1000</v>
      </c>
      <c r="F54" s="45">
        <f>F55</f>
        <v>1000</v>
      </c>
      <c r="G54" s="79" t="s">
        <v>33</v>
      </c>
    </row>
    <row r="55" spans="1:7" ht="51.75" thickBot="1">
      <c r="A55" s="91" t="s">
        <v>107</v>
      </c>
      <c r="B55" s="82">
        <f>SUM(C55:D55)</f>
        <v>1100</v>
      </c>
      <c r="C55" s="82">
        <v>1100</v>
      </c>
      <c r="D55" s="83"/>
      <c r="E55" s="82">
        <f>SUM(F55:G55)</f>
        <v>1000</v>
      </c>
      <c r="F55" s="82">
        <v>1000</v>
      </c>
      <c r="G55" s="83" t="s">
        <v>33</v>
      </c>
    </row>
    <row r="56" spans="1:7" s="19" customFormat="1" ht="26.25" thickBot="1">
      <c r="A56" s="101" t="s">
        <v>127</v>
      </c>
      <c r="B56" s="102">
        <f>C56+D56</f>
        <v>0</v>
      </c>
      <c r="C56" s="102">
        <f>C57</f>
        <v>0</v>
      </c>
      <c r="D56" s="103">
        <f>D57</f>
        <v>0</v>
      </c>
      <c r="E56" s="102">
        <f>G56</f>
        <v>0</v>
      </c>
      <c r="F56" s="102"/>
      <c r="G56" s="103"/>
    </row>
    <row r="57" spans="1:7" ht="90" customHeight="1" thickBot="1">
      <c r="A57" s="91" t="s">
        <v>128</v>
      </c>
      <c r="B57" s="82">
        <f>SUM(C57:D57)</f>
        <v>0</v>
      </c>
      <c r="C57" s="82"/>
      <c r="D57" s="83"/>
      <c r="E57" s="82">
        <f>SUM(F57:G57)</f>
        <v>0</v>
      </c>
      <c r="F57" s="82"/>
      <c r="G57" s="83"/>
    </row>
    <row r="58" spans="1:7" s="19" customFormat="1" ht="26.25" customHeight="1" thickBot="1">
      <c r="A58" s="101" t="s">
        <v>130</v>
      </c>
      <c r="B58" s="102">
        <f>C58</f>
        <v>0</v>
      </c>
      <c r="C58" s="102">
        <f>C59</f>
        <v>0</v>
      </c>
      <c r="D58" s="103"/>
      <c r="E58" s="102">
        <f>F58</f>
        <v>0</v>
      </c>
      <c r="F58" s="102">
        <f>F59</f>
        <v>0</v>
      </c>
      <c r="G58" s="103"/>
    </row>
    <row r="59" spans="1:7" ht="90" customHeight="1" thickBot="1">
      <c r="A59" s="104" t="s">
        <v>129</v>
      </c>
      <c r="B59" s="82">
        <f>SUM(C59:D59)</f>
        <v>0</v>
      </c>
      <c r="C59" s="82"/>
      <c r="D59" s="83" t="s">
        <v>33</v>
      </c>
      <c r="E59" s="82">
        <f>SUM(F59:G59)</f>
        <v>0</v>
      </c>
      <c r="F59" s="82"/>
      <c r="G59" s="83" t="s">
        <v>33</v>
      </c>
    </row>
    <row r="60" spans="1:7" ht="12.75">
      <c r="A60" s="99"/>
      <c r="B60" s="100"/>
      <c r="C60" s="100"/>
      <c r="D60" s="100"/>
      <c r="E60" s="100"/>
      <c r="F60" s="100"/>
      <c r="G60" s="100"/>
    </row>
    <row r="61" spans="1:7" ht="12.75">
      <c r="A61" s="87"/>
      <c r="B61" s="1"/>
      <c r="C61" s="1"/>
      <c r="D61" s="1"/>
      <c r="E61" s="1"/>
      <c r="F61" s="1"/>
      <c r="G61" s="1"/>
    </row>
    <row r="62" spans="1:7" ht="12.75">
      <c r="A62" s="87"/>
      <c r="B62" s="1"/>
      <c r="C62" s="1"/>
      <c r="D62" s="1"/>
      <c r="E62" s="1"/>
      <c r="F62" s="1"/>
      <c r="G62" s="1"/>
    </row>
    <row r="63" spans="1:7" ht="12.75">
      <c r="A63" s="107" t="s">
        <v>98</v>
      </c>
      <c r="B63" s="107"/>
      <c r="C63" s="107"/>
      <c r="D63" s="107"/>
      <c r="E63" s="1"/>
      <c r="F63" s="1"/>
      <c r="G63" s="1"/>
    </row>
    <row r="64" spans="1:7" ht="14.25">
      <c r="A64" s="84"/>
      <c r="B64" s="84"/>
      <c r="C64" s="85"/>
      <c r="D64" s="85"/>
      <c r="E64" s="1"/>
      <c r="F64" s="1"/>
      <c r="G64" s="1"/>
    </row>
    <row r="65" spans="1:7" ht="12.75">
      <c r="A65" s="107" t="s">
        <v>99</v>
      </c>
      <c r="B65" s="107"/>
      <c r="C65" s="107"/>
      <c r="D65" s="107"/>
      <c r="E65" s="1"/>
      <c r="F65" s="1"/>
      <c r="G65" s="1"/>
    </row>
    <row r="66" spans="1:7" ht="12.75">
      <c r="A66" s="1"/>
      <c r="B66" s="1"/>
      <c r="C66" s="1"/>
      <c r="D66" s="1"/>
      <c r="E66" s="1"/>
      <c r="F66" s="1"/>
      <c r="G66" s="1"/>
    </row>
    <row r="67" spans="1:7" ht="12.75">
      <c r="A67" s="1"/>
      <c r="B67" s="1"/>
      <c r="C67" s="1"/>
      <c r="D67" s="1"/>
      <c r="E67" s="1"/>
      <c r="F67" s="1"/>
      <c r="G67" s="1"/>
    </row>
    <row r="68" spans="1:7" ht="12.75">
      <c r="A68" s="1"/>
      <c r="B68" s="1"/>
      <c r="C68" s="1"/>
      <c r="D68" s="1"/>
      <c r="E68" s="1"/>
      <c r="F68" s="1"/>
      <c r="G68" s="1"/>
    </row>
    <row r="69" spans="1:7" ht="12.75">
      <c r="A69" s="1"/>
      <c r="B69" s="1"/>
      <c r="C69" s="1"/>
      <c r="D69" s="1"/>
      <c r="E69" s="1"/>
      <c r="F69" s="1"/>
      <c r="G69" s="1"/>
    </row>
    <row r="70" spans="1:7" ht="12.75">
      <c r="A70" s="1"/>
      <c r="B70" s="1"/>
      <c r="C70" s="1"/>
      <c r="D70" s="1"/>
      <c r="E70" s="1"/>
      <c r="F70" s="1"/>
      <c r="G70" s="1"/>
    </row>
    <row r="71" spans="1:7" ht="12.75">
      <c r="A71" s="1"/>
      <c r="B71" s="1"/>
      <c r="C71" s="1"/>
      <c r="D71" s="1"/>
      <c r="E71" s="1"/>
      <c r="F71" s="1"/>
      <c r="G71" s="1"/>
    </row>
    <row r="72" spans="1:7" ht="12.75">
      <c r="A72" s="1"/>
      <c r="B72" s="1"/>
      <c r="C72" s="1"/>
      <c r="D72" s="1"/>
      <c r="E72" s="1"/>
      <c r="F72" s="1"/>
      <c r="G72" s="1"/>
    </row>
    <row r="73" spans="1:7" ht="12.75">
      <c r="A73" s="1"/>
      <c r="B73" s="1"/>
      <c r="C73" s="1"/>
      <c r="D73" s="1"/>
      <c r="E73" s="1"/>
      <c r="F73" s="1"/>
      <c r="G73" s="1"/>
    </row>
    <row r="74" spans="1:7" ht="12.75">
      <c r="A74" s="1"/>
      <c r="B74" s="1"/>
      <c r="C74" s="1"/>
      <c r="D74" s="1"/>
      <c r="E74" s="1"/>
      <c r="F74" s="1"/>
      <c r="G74" s="1"/>
    </row>
    <row r="75" spans="1:7" ht="12.75">
      <c r="A75" s="1"/>
      <c r="B75" s="1"/>
      <c r="C75" s="1"/>
      <c r="D75" s="1"/>
      <c r="E75" s="1"/>
      <c r="F75" s="1"/>
      <c r="G75" s="1"/>
    </row>
    <row r="76" spans="1:7" ht="12.75">
      <c r="A76" s="1"/>
      <c r="B76" s="1"/>
      <c r="C76" s="1"/>
      <c r="D76" s="1"/>
      <c r="E76" s="1"/>
      <c r="F76" s="1"/>
      <c r="G76" s="1"/>
    </row>
    <row r="77" spans="1:7" ht="12.75">
      <c r="A77" s="1"/>
      <c r="B77" s="1"/>
      <c r="C77" s="1"/>
      <c r="D77" s="1"/>
      <c r="E77" s="1"/>
      <c r="F77" s="1"/>
      <c r="G77" s="1"/>
    </row>
    <row r="78" spans="1:7" ht="12.75">
      <c r="A78" s="1"/>
      <c r="B78" s="1"/>
      <c r="C78" s="1"/>
      <c r="D78" s="1"/>
      <c r="E78" s="1"/>
      <c r="F78" s="1"/>
      <c r="G78" s="1"/>
    </row>
    <row r="79" spans="1:7" ht="12.75">
      <c r="A79" s="1"/>
      <c r="B79" s="1"/>
      <c r="C79" s="1"/>
      <c r="D79" s="1"/>
      <c r="E79" s="1"/>
      <c r="F79" s="1"/>
      <c r="G79" s="1"/>
    </row>
    <row r="80" spans="1:7" ht="12.75">
      <c r="A80" s="1"/>
      <c r="B80" s="1"/>
      <c r="C80" s="1"/>
      <c r="D80" s="1"/>
      <c r="E80" s="1"/>
      <c r="F80" s="1"/>
      <c r="G80" s="1"/>
    </row>
    <row r="81" spans="1:7" ht="12.75">
      <c r="A81" s="1"/>
      <c r="B81" s="1"/>
      <c r="C81" s="1"/>
      <c r="D81" s="1"/>
      <c r="E81" s="1"/>
      <c r="F81" s="1"/>
      <c r="G81" s="1"/>
    </row>
    <row r="82" spans="1:7" ht="12.75">
      <c r="A82" s="1"/>
      <c r="B82" s="1"/>
      <c r="C82" s="1"/>
      <c r="D82" s="1"/>
      <c r="E82" s="1"/>
      <c r="F82" s="1"/>
      <c r="G82" s="1"/>
    </row>
    <row r="83" spans="1:7" ht="12.75">
      <c r="A83" s="1"/>
      <c r="B83" s="1"/>
      <c r="C83" s="1"/>
      <c r="D83" s="1"/>
      <c r="E83" s="1"/>
      <c r="F83" s="1"/>
      <c r="G83" s="1"/>
    </row>
    <row r="84" spans="1:7" ht="12.75">
      <c r="A84" s="1"/>
      <c r="B84" s="1"/>
      <c r="C84" s="1"/>
      <c r="D84" s="1"/>
      <c r="E84" s="1"/>
      <c r="F84" s="1"/>
      <c r="G84" s="1"/>
    </row>
    <row r="85" spans="1:7" ht="12.75">
      <c r="A85" s="1"/>
      <c r="B85" s="1"/>
      <c r="C85" s="1"/>
      <c r="D85" s="1"/>
      <c r="E85" s="1"/>
      <c r="F85" s="1"/>
      <c r="G85" s="1"/>
    </row>
    <row r="86" spans="1:7" ht="12.75">
      <c r="A86" s="1"/>
      <c r="B86" s="1"/>
      <c r="C86" s="1"/>
      <c r="D86" s="1"/>
      <c r="E86" s="1"/>
      <c r="F86" s="1"/>
      <c r="G86" s="1"/>
    </row>
    <row r="87" spans="1:7" ht="12.75">
      <c r="A87" s="1"/>
      <c r="B87" s="1"/>
      <c r="C87" s="1"/>
      <c r="D87" s="1"/>
      <c r="E87" s="1"/>
      <c r="F87" s="1"/>
      <c r="G87" s="1"/>
    </row>
    <row r="88" spans="1:7" ht="12.75">
      <c r="A88" s="1"/>
      <c r="B88" s="1"/>
      <c r="C88" s="1"/>
      <c r="D88" s="1"/>
      <c r="E88" s="1"/>
      <c r="F88" s="1"/>
      <c r="G88" s="1"/>
    </row>
    <row r="89" spans="1:7" ht="12.75">
      <c r="A89" s="1"/>
      <c r="B89" s="1"/>
      <c r="C89" s="1"/>
      <c r="D89" s="1"/>
      <c r="E89" s="1"/>
      <c r="F89" s="1"/>
      <c r="G89" s="1"/>
    </row>
    <row r="90" spans="1:7" ht="12.75">
      <c r="A90" s="1"/>
      <c r="B90" s="1"/>
      <c r="C90" s="1"/>
      <c r="D90" s="1"/>
      <c r="E90" s="1"/>
      <c r="F90" s="1"/>
      <c r="G90" s="1"/>
    </row>
    <row r="91" spans="1:7" ht="12.75">
      <c r="A91" s="1"/>
      <c r="B91" s="1"/>
      <c r="C91" s="1"/>
      <c r="D91" s="1"/>
      <c r="E91" s="1"/>
      <c r="F91" s="1"/>
      <c r="G91" s="1"/>
    </row>
    <row r="92" spans="1:7" ht="12.75">
      <c r="A92" s="1"/>
      <c r="B92" s="1"/>
      <c r="C92" s="1"/>
      <c r="D92" s="1"/>
      <c r="E92" s="1"/>
      <c r="F92" s="1"/>
      <c r="G92" s="1"/>
    </row>
    <row r="93" spans="1:7" ht="12.75">
      <c r="A93" s="1"/>
      <c r="B93" s="1"/>
      <c r="C93" s="1"/>
      <c r="D93" s="1"/>
      <c r="E93" s="1"/>
      <c r="F93" s="1"/>
      <c r="G93" s="1"/>
    </row>
  </sheetData>
  <sheetProtection/>
  <protectedRanges>
    <protectedRange sqref="F50:F51 F53:F60" name="Range4_1"/>
    <protectedRange sqref="F38:F39 F43 F30:F35" name="Range2_1"/>
    <protectedRange sqref="F21:F28 F14:F15 F17" name="Range1_1"/>
    <protectedRange sqref="F45:F48" name="Range3_1"/>
    <protectedRange sqref="F29" name="Range6_1"/>
    <protectedRange sqref="A2:E2" name="Range5_1_1"/>
    <protectedRange sqref="A4:E4" name="Range5_1_1_1"/>
    <protectedRange sqref="A5:E5" name="Range5_1_1_2"/>
    <protectedRange sqref="C52:C53 C55:C60" name="Range4_1_1"/>
    <protectedRange sqref="C37:C38 C41:C43 C30:C34" name="Range2_1_1"/>
    <protectedRange sqref="C21:C28 C14:C15 C17" name="Range1_1_1"/>
    <protectedRange sqref="C46:C50" name="Range3_1_1"/>
    <protectedRange sqref="C29" name="Range6_1_1"/>
  </protectedRanges>
  <mergeCells count="10">
    <mergeCell ref="A63:D63"/>
    <mergeCell ref="A65:D65"/>
    <mergeCell ref="A8:A9"/>
    <mergeCell ref="B8:B9"/>
    <mergeCell ref="A2:G2"/>
    <mergeCell ref="E7:G7"/>
    <mergeCell ref="E8:E9"/>
    <mergeCell ref="B7:D7"/>
    <mergeCell ref="A4:G4"/>
    <mergeCell ref="A5:E5"/>
  </mergeCells>
  <printOptions/>
  <pageMargins left="0" right="0" top="0" bottom="0" header="0.011811024" footer="0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35"/>
  <sheetViews>
    <sheetView tabSelected="1" zoomScale="115" zoomScaleNormal="115" zoomScalePageLayoutView="0" workbookViewId="0" topLeftCell="A1">
      <selection activeCell="L11" sqref="L11"/>
    </sheetView>
  </sheetViews>
  <sheetFormatPr defaultColWidth="9.140625" defaultRowHeight="12.75"/>
  <cols>
    <col min="1" max="1" width="3.7109375" style="42" customWidth="1"/>
    <col min="2" max="2" width="3.7109375" style="43" customWidth="1"/>
    <col min="3" max="3" width="3.7109375" style="44" customWidth="1"/>
    <col min="4" max="4" width="37.00390625" style="38" customWidth="1"/>
    <col min="5" max="5" width="9.00390625" style="38" customWidth="1"/>
    <col min="6" max="7" width="9.7109375" style="38" customWidth="1"/>
    <col min="8" max="8" width="8.140625" style="20" customWidth="1"/>
    <col min="9" max="9" width="8.57421875" style="20" customWidth="1"/>
    <col min="10" max="10" width="9.421875" style="20" customWidth="1"/>
    <col min="11" max="11" width="10.8515625" style="20" bestFit="1" customWidth="1"/>
    <col min="12" max="16384" width="9.140625" style="20" customWidth="1"/>
  </cols>
  <sheetData>
    <row r="1" spans="1:10" ht="15">
      <c r="A1" s="126" t="s">
        <v>97</v>
      </c>
      <c r="B1" s="126"/>
      <c r="C1" s="126"/>
      <c r="D1" s="126"/>
      <c r="E1" s="126"/>
      <c r="F1" s="126"/>
      <c r="G1" s="126"/>
      <c r="H1" s="126"/>
      <c r="I1" s="126"/>
      <c r="J1" s="126"/>
    </row>
    <row r="2" spans="1:10" ht="15">
      <c r="A2" s="125" t="s">
        <v>96</v>
      </c>
      <c r="B2" s="125"/>
      <c r="C2" s="125"/>
      <c r="D2" s="125"/>
      <c r="E2" s="125"/>
      <c r="F2" s="125"/>
      <c r="G2" s="125"/>
      <c r="H2" s="125"/>
      <c r="I2" s="125"/>
      <c r="J2" s="125"/>
    </row>
    <row r="3" spans="1:10" ht="15">
      <c r="A3" s="124" t="s">
        <v>95</v>
      </c>
      <c r="B3" s="124"/>
      <c r="C3" s="124"/>
      <c r="D3" s="124"/>
      <c r="E3" s="124"/>
      <c r="F3" s="124"/>
      <c r="G3" s="124"/>
      <c r="H3" s="124"/>
      <c r="I3" s="124"/>
      <c r="J3" s="124"/>
    </row>
    <row r="4" spans="1:10" ht="15">
      <c r="A4" s="123" t="s">
        <v>94</v>
      </c>
      <c r="B4" s="123"/>
      <c r="C4" s="123"/>
      <c r="D4" s="123"/>
      <c r="E4" s="123"/>
      <c r="F4" s="123"/>
      <c r="G4" s="123"/>
      <c r="H4" s="123"/>
      <c r="I4" s="123"/>
      <c r="J4" s="123"/>
    </row>
    <row r="5" spans="1:10" ht="15" customHeight="1">
      <c r="A5" s="122" t="s">
        <v>134</v>
      </c>
      <c r="B5" s="122"/>
      <c r="C5" s="122"/>
      <c r="D5" s="122"/>
      <c r="E5" s="122"/>
      <c r="F5" s="122"/>
      <c r="G5" s="122"/>
      <c r="H5" s="122"/>
      <c r="I5" s="122"/>
      <c r="J5" s="122"/>
    </row>
    <row r="6" spans="1:10" s="7" customFormat="1" ht="13.5" customHeight="1" thickBot="1">
      <c r="A6" s="127"/>
      <c r="B6" s="127"/>
      <c r="C6" s="127"/>
      <c r="D6" s="127"/>
      <c r="E6" s="127"/>
      <c r="F6" s="127"/>
      <c r="G6" s="127"/>
      <c r="H6" s="127"/>
      <c r="I6" s="127"/>
      <c r="J6" s="127"/>
    </row>
    <row r="7" spans="1:10" ht="15.75" thickBot="1">
      <c r="A7" s="134" t="s">
        <v>48</v>
      </c>
      <c r="B7" s="128" t="s">
        <v>49</v>
      </c>
      <c r="C7" s="128" t="s">
        <v>50</v>
      </c>
      <c r="D7" s="131" t="s">
        <v>51</v>
      </c>
      <c r="E7" s="118" t="s">
        <v>89</v>
      </c>
      <c r="F7" s="119"/>
      <c r="G7" s="120"/>
      <c r="H7" s="113" t="s">
        <v>90</v>
      </c>
      <c r="I7" s="114"/>
      <c r="J7" s="115"/>
    </row>
    <row r="8" spans="1:10" s="25" customFormat="1" ht="26.25" customHeight="1">
      <c r="A8" s="135"/>
      <c r="B8" s="129"/>
      <c r="C8" s="129"/>
      <c r="D8" s="132"/>
      <c r="E8" s="24" t="s">
        <v>52</v>
      </c>
      <c r="F8" s="22" t="s">
        <v>53</v>
      </c>
      <c r="G8" s="23"/>
      <c r="H8" s="21" t="s">
        <v>52</v>
      </c>
      <c r="I8" s="22" t="s">
        <v>53</v>
      </c>
      <c r="J8" s="23"/>
    </row>
    <row r="9" spans="1:11" s="29" customFormat="1" ht="44.25" customHeight="1" thickBot="1">
      <c r="A9" s="136"/>
      <c r="B9" s="130"/>
      <c r="C9" s="130"/>
      <c r="D9" s="133"/>
      <c r="E9" s="26" t="s">
        <v>57</v>
      </c>
      <c r="F9" s="27" t="s">
        <v>54</v>
      </c>
      <c r="G9" s="28" t="s">
        <v>55</v>
      </c>
      <c r="H9" s="26" t="s">
        <v>56</v>
      </c>
      <c r="I9" s="27" t="s">
        <v>54</v>
      </c>
      <c r="J9" s="28" t="s">
        <v>55</v>
      </c>
      <c r="K9" s="96"/>
    </row>
    <row r="10" spans="1:10" s="30" customFormat="1" ht="15">
      <c r="A10" s="62">
        <v>2</v>
      </c>
      <c r="B10" s="55">
        <v>3</v>
      </c>
      <c r="C10" s="56">
        <v>4</v>
      </c>
      <c r="D10" s="57">
        <v>5</v>
      </c>
      <c r="E10" s="49">
        <v>12</v>
      </c>
      <c r="F10" s="50">
        <v>13</v>
      </c>
      <c r="G10" s="51">
        <v>14</v>
      </c>
      <c r="H10" s="49">
        <v>9</v>
      </c>
      <c r="I10" s="50">
        <v>10</v>
      </c>
      <c r="J10" s="51">
        <v>11</v>
      </c>
    </row>
    <row r="11" spans="1:12" s="31" customFormat="1" ht="15">
      <c r="A11" s="63" t="s">
        <v>58</v>
      </c>
      <c r="B11" s="58" t="s">
        <v>33</v>
      </c>
      <c r="C11" s="58" t="s">
        <v>33</v>
      </c>
      <c r="D11" s="59" t="s">
        <v>11</v>
      </c>
      <c r="E11" s="54">
        <f>SUM(E12,E16,E18,E24,E27,E32,E41,E45,E49)</f>
        <v>735915.2</v>
      </c>
      <c r="F11" s="54">
        <f>SUM(F12,F16,F18,F24,F27,F32,F41,F45,F49)</f>
        <v>725376.1</v>
      </c>
      <c r="G11" s="98">
        <f>SUM(G12,G18,G24,G27,G32,G41,G45,G49)</f>
        <v>10539.099999999999</v>
      </c>
      <c r="H11" s="54">
        <f>SUM(H12,H18,H24,H16,H27,H32,H41,H45,H49)</f>
        <v>694559.4</v>
      </c>
      <c r="I11" s="54">
        <f>I12+I16+I18+I24+I27+I32+I41+I45</f>
        <v>691199.1</v>
      </c>
      <c r="J11" s="64">
        <f>SUM(J12,J18,J24,J27,J32,J41,J45,J49)</f>
        <v>3360.3000000000084</v>
      </c>
      <c r="K11" s="95"/>
      <c r="L11" s="106"/>
    </row>
    <row r="12" spans="1:10" s="32" customFormat="1" ht="21">
      <c r="A12" s="65" t="s">
        <v>59</v>
      </c>
      <c r="B12" s="33" t="s">
        <v>60</v>
      </c>
      <c r="C12" s="33" t="s">
        <v>60</v>
      </c>
      <c r="D12" s="60" t="s">
        <v>12</v>
      </c>
      <c r="E12" s="52">
        <f aca="true" t="shared" si="0" ref="E12:J12">SUM(E13,E14,E15)</f>
        <v>190824.8</v>
      </c>
      <c r="F12" s="52">
        <f t="shared" si="0"/>
        <v>184824.8</v>
      </c>
      <c r="G12" s="66">
        <f t="shared" si="0"/>
        <v>6000</v>
      </c>
      <c r="H12" s="52">
        <f t="shared" si="0"/>
        <v>175394.7</v>
      </c>
      <c r="I12" s="52">
        <f t="shared" si="0"/>
        <v>172403</v>
      </c>
      <c r="J12" s="66">
        <f t="shared" si="0"/>
        <v>2991.7</v>
      </c>
    </row>
    <row r="13" spans="1:10" ht="19.5" customHeight="1">
      <c r="A13" s="65" t="s">
        <v>59</v>
      </c>
      <c r="B13" s="33" t="s">
        <v>61</v>
      </c>
      <c r="C13" s="33" t="s">
        <v>61</v>
      </c>
      <c r="D13" s="61" t="s">
        <v>62</v>
      </c>
      <c r="E13" s="52">
        <f>SUM(F13:G13)</f>
        <v>183333.5</v>
      </c>
      <c r="F13" s="52">
        <v>177333.5</v>
      </c>
      <c r="G13" s="66">
        <v>6000</v>
      </c>
      <c r="H13" s="52">
        <f>SUM(I13:J13)</f>
        <v>168775.40000000002</v>
      </c>
      <c r="I13" s="52">
        <v>165783.7</v>
      </c>
      <c r="J13" s="66">
        <v>2991.7</v>
      </c>
    </row>
    <row r="14" spans="1:10" ht="15">
      <c r="A14" s="65" t="s">
        <v>59</v>
      </c>
      <c r="B14" s="33">
        <v>3</v>
      </c>
      <c r="C14" s="33">
        <v>3</v>
      </c>
      <c r="D14" s="61" t="s">
        <v>63</v>
      </c>
      <c r="E14" s="52">
        <f>SUM(F14:G14)</f>
        <v>4170.3</v>
      </c>
      <c r="F14" s="52">
        <v>4170.3</v>
      </c>
      <c r="G14" s="66"/>
      <c r="H14" s="52">
        <f>SUM(I14:J14)</f>
        <v>4170.3</v>
      </c>
      <c r="I14" s="52">
        <v>4170.3</v>
      </c>
      <c r="J14" s="66"/>
    </row>
    <row r="15" spans="1:10" ht="15">
      <c r="A15" s="65" t="s">
        <v>59</v>
      </c>
      <c r="B15" s="33">
        <v>6</v>
      </c>
      <c r="C15" s="33">
        <v>1</v>
      </c>
      <c r="D15" s="61" t="s">
        <v>20</v>
      </c>
      <c r="E15" s="52">
        <f>SUM(F15:G15)</f>
        <v>3321</v>
      </c>
      <c r="F15" s="52">
        <v>3321</v>
      </c>
      <c r="G15" s="66"/>
      <c r="H15" s="52">
        <f>SUM(I15:J15)</f>
        <v>2449</v>
      </c>
      <c r="I15" s="52">
        <v>2449</v>
      </c>
      <c r="J15" s="66"/>
    </row>
    <row r="16" spans="1:10" ht="15">
      <c r="A16" s="65" t="s">
        <v>108</v>
      </c>
      <c r="B16" s="33" t="s">
        <v>60</v>
      </c>
      <c r="C16" s="33" t="s">
        <v>60</v>
      </c>
      <c r="D16" s="94" t="s">
        <v>109</v>
      </c>
      <c r="E16" s="52">
        <f>F16</f>
        <v>240</v>
      </c>
      <c r="F16" s="52">
        <f>F17</f>
        <v>240</v>
      </c>
      <c r="G16" s="66"/>
      <c r="H16" s="52">
        <f>I16</f>
        <v>240</v>
      </c>
      <c r="I16" s="52">
        <f>I17</f>
        <v>240</v>
      </c>
      <c r="J16" s="66"/>
    </row>
    <row r="17" spans="1:10" ht="15">
      <c r="A17" s="65" t="s">
        <v>108</v>
      </c>
      <c r="B17" s="33" t="s">
        <v>87</v>
      </c>
      <c r="C17" s="33" t="s">
        <v>61</v>
      </c>
      <c r="D17" s="93" t="s">
        <v>110</v>
      </c>
      <c r="E17" s="52">
        <f>F17</f>
        <v>240</v>
      </c>
      <c r="F17" s="52">
        <v>240</v>
      </c>
      <c r="G17" s="66"/>
      <c r="H17" s="52">
        <f>I17</f>
        <v>240</v>
      </c>
      <c r="I17" s="52">
        <v>240</v>
      </c>
      <c r="J17" s="66"/>
    </row>
    <row r="18" spans="1:10" s="32" customFormat="1" ht="15">
      <c r="A18" s="65" t="s">
        <v>64</v>
      </c>
      <c r="B18" s="33">
        <v>0</v>
      </c>
      <c r="C18" s="33">
        <v>0</v>
      </c>
      <c r="D18" s="60" t="s">
        <v>13</v>
      </c>
      <c r="E18" s="52">
        <f>E23+E21+E19+E20+E22</f>
        <v>-75631</v>
      </c>
      <c r="F18" s="52">
        <f>SUM(F19,F21,F22,,F23)</f>
        <v>4285</v>
      </c>
      <c r="G18" s="66">
        <f>SUM(G19,G20,G21,G22,G23)</f>
        <v>-79916</v>
      </c>
      <c r="H18" s="52">
        <f>H23+H21+H19+H20+H22</f>
        <v>-16486.399999999994</v>
      </c>
      <c r="I18" s="52">
        <f>I19+I20+I21+I22+I23</f>
        <v>3127.5</v>
      </c>
      <c r="J18" s="52">
        <f>J19+J20+J21+J22+J23</f>
        <v>-19613.899999999994</v>
      </c>
    </row>
    <row r="19" spans="1:10" s="32" customFormat="1" ht="15">
      <c r="A19" s="65" t="s">
        <v>64</v>
      </c>
      <c r="B19" s="33" t="s">
        <v>87</v>
      </c>
      <c r="C19" s="33" t="s">
        <v>61</v>
      </c>
      <c r="D19" s="61" t="s">
        <v>88</v>
      </c>
      <c r="E19" s="52">
        <f>F19</f>
        <v>216</v>
      </c>
      <c r="F19" s="52">
        <v>216</v>
      </c>
      <c r="G19" s="66"/>
      <c r="H19" s="52">
        <f>I19</f>
        <v>108</v>
      </c>
      <c r="I19" s="52">
        <v>108</v>
      </c>
      <c r="J19" s="66"/>
    </row>
    <row r="20" spans="1:10" s="32" customFormat="1" ht="15">
      <c r="A20" s="65" t="s">
        <v>64</v>
      </c>
      <c r="B20" s="33" t="s">
        <v>117</v>
      </c>
      <c r="C20" s="33" t="s">
        <v>87</v>
      </c>
      <c r="D20" s="93" t="s">
        <v>118</v>
      </c>
      <c r="E20" s="52">
        <f>SUM(F20:G20)</f>
        <v>0</v>
      </c>
      <c r="F20" s="52"/>
      <c r="G20" s="66"/>
      <c r="H20" s="52">
        <f>SUM(I20:J20)</f>
        <v>0</v>
      </c>
      <c r="I20" s="52"/>
      <c r="J20" s="66"/>
    </row>
    <row r="21" spans="1:10" ht="12" customHeight="1">
      <c r="A21" s="65" t="s">
        <v>64</v>
      </c>
      <c r="B21" s="33">
        <v>5</v>
      </c>
      <c r="C21" s="33">
        <v>1</v>
      </c>
      <c r="D21" s="61" t="s">
        <v>65</v>
      </c>
      <c r="E21" s="52">
        <f>SUM(F21:G21)</f>
        <v>84619</v>
      </c>
      <c r="F21" s="52">
        <v>1069</v>
      </c>
      <c r="G21" s="66">
        <v>83550</v>
      </c>
      <c r="H21" s="52">
        <f>SUM(I21:J21)</f>
        <v>46968.3</v>
      </c>
      <c r="I21" s="52">
        <v>1069</v>
      </c>
      <c r="J21" s="66">
        <v>45899.3</v>
      </c>
    </row>
    <row r="22" spans="1:10" ht="12" customHeight="1">
      <c r="A22" s="65" t="s">
        <v>64</v>
      </c>
      <c r="B22" s="33" t="s">
        <v>119</v>
      </c>
      <c r="C22" s="33" t="s">
        <v>117</v>
      </c>
      <c r="D22" s="93" t="s">
        <v>120</v>
      </c>
      <c r="E22" s="52">
        <f>SUM(F22:G22)</f>
        <v>3000</v>
      </c>
      <c r="F22" s="52">
        <v>3000</v>
      </c>
      <c r="G22" s="66"/>
      <c r="H22" s="52">
        <f>SUM(I22:J22)</f>
        <v>1950.5</v>
      </c>
      <c r="I22" s="52">
        <v>1950.5</v>
      </c>
      <c r="J22" s="66"/>
    </row>
    <row r="23" spans="1:10" ht="17.25" customHeight="1">
      <c r="A23" s="65" t="s">
        <v>64</v>
      </c>
      <c r="B23" s="33">
        <v>9</v>
      </c>
      <c r="C23" s="33">
        <v>1</v>
      </c>
      <c r="D23" s="61" t="s">
        <v>66</v>
      </c>
      <c r="E23" s="52">
        <f>SUM(F23:G23)</f>
        <v>-163466</v>
      </c>
      <c r="F23" s="52"/>
      <c r="G23" s="66">
        <v>-163466</v>
      </c>
      <c r="H23" s="52">
        <f>SUM(I23:J23)</f>
        <v>-65513.2</v>
      </c>
      <c r="I23" s="52"/>
      <c r="J23" s="66">
        <v>-65513.2</v>
      </c>
    </row>
    <row r="24" spans="1:10" s="32" customFormat="1" ht="15">
      <c r="A24" s="65" t="s">
        <v>67</v>
      </c>
      <c r="B24" s="33">
        <v>0</v>
      </c>
      <c r="C24" s="33">
        <v>0</v>
      </c>
      <c r="D24" s="60" t="s">
        <v>19</v>
      </c>
      <c r="E24" s="52">
        <f aca="true" t="shared" si="1" ref="E24:J24">SUM(E25,E26)</f>
        <v>81229</v>
      </c>
      <c r="F24" s="52">
        <f t="shared" si="1"/>
        <v>77229</v>
      </c>
      <c r="G24" s="66">
        <f t="shared" si="1"/>
        <v>4000</v>
      </c>
      <c r="H24" s="52">
        <f t="shared" si="1"/>
        <v>79142.5</v>
      </c>
      <c r="I24" s="52">
        <f t="shared" si="1"/>
        <v>77182.5</v>
      </c>
      <c r="J24" s="66">
        <f t="shared" si="1"/>
        <v>1960</v>
      </c>
    </row>
    <row r="25" spans="1:10" ht="15">
      <c r="A25" s="65" t="s">
        <v>67</v>
      </c>
      <c r="B25" s="33">
        <v>1</v>
      </c>
      <c r="C25" s="33">
        <v>1</v>
      </c>
      <c r="D25" s="61" t="s">
        <v>68</v>
      </c>
      <c r="E25" s="52">
        <f>SUM(F25:G25)</f>
        <v>81229</v>
      </c>
      <c r="F25" s="52">
        <v>77229</v>
      </c>
      <c r="G25" s="66">
        <v>4000</v>
      </c>
      <c r="H25" s="52">
        <f>SUM(I25:J25)</f>
        <v>79142.5</v>
      </c>
      <c r="I25" s="52">
        <v>77182.5</v>
      </c>
      <c r="J25" s="66">
        <v>1960</v>
      </c>
    </row>
    <row r="26" spans="1:10" s="32" customFormat="1" ht="27">
      <c r="A26" s="65" t="s">
        <v>67</v>
      </c>
      <c r="B26" s="33" t="s">
        <v>111</v>
      </c>
      <c r="C26" s="33" t="s">
        <v>61</v>
      </c>
      <c r="D26" s="93" t="s">
        <v>121</v>
      </c>
      <c r="E26" s="52">
        <f>SUM(F26:G26)</f>
        <v>0</v>
      </c>
      <c r="F26" s="52"/>
      <c r="G26" s="66"/>
      <c r="H26" s="52">
        <f>SUM(I26:J26)</f>
        <v>0</v>
      </c>
      <c r="I26" s="52"/>
      <c r="J26" s="66"/>
    </row>
    <row r="27" spans="1:10" ht="22.5" customHeight="1">
      <c r="A27" s="65" t="s">
        <v>69</v>
      </c>
      <c r="B27" s="33">
        <v>0</v>
      </c>
      <c r="C27" s="33">
        <v>0</v>
      </c>
      <c r="D27" s="60" t="s">
        <v>14</v>
      </c>
      <c r="E27" s="52">
        <f>SUM(E28,E30,E31)</f>
        <v>110499</v>
      </c>
      <c r="F27" s="52">
        <f>SUM(F28,F29,F30,F31)</f>
        <v>64995.9</v>
      </c>
      <c r="G27" s="66">
        <f>SUM(G28,G29,G30,G31)</f>
        <v>45503.1</v>
      </c>
      <c r="H27" s="52">
        <f>SUM(H28,H30,H31)</f>
        <v>71171.5</v>
      </c>
      <c r="I27" s="52">
        <f>SUM(I28,I29,I30,I31)</f>
        <v>58802.100000000006</v>
      </c>
      <c r="J27" s="66">
        <f>SUM(J28,J29,J30,J31)</f>
        <v>12369.400000000001</v>
      </c>
    </row>
    <row r="28" spans="1:10" ht="13.5" customHeight="1">
      <c r="A28" s="65" t="s">
        <v>69</v>
      </c>
      <c r="B28" s="33">
        <v>1</v>
      </c>
      <c r="C28" s="33">
        <v>1</v>
      </c>
      <c r="D28" s="61" t="s">
        <v>70</v>
      </c>
      <c r="E28" s="52">
        <f>SUM(F28:G28)</f>
        <v>42839.1</v>
      </c>
      <c r="F28" s="52"/>
      <c r="G28" s="66">
        <v>42839.1</v>
      </c>
      <c r="H28" s="52">
        <f>SUM(I28:J28)</f>
        <v>9712.7</v>
      </c>
      <c r="I28" s="52"/>
      <c r="J28" s="66">
        <v>9712.7</v>
      </c>
    </row>
    <row r="29" spans="1:10" ht="13.5" customHeight="1">
      <c r="A29" s="65" t="s">
        <v>69</v>
      </c>
      <c r="B29" s="33" t="s">
        <v>117</v>
      </c>
      <c r="C29" s="33" t="s">
        <v>61</v>
      </c>
      <c r="D29" s="61" t="s">
        <v>131</v>
      </c>
      <c r="E29" s="52">
        <f>F29+G29</f>
        <v>0</v>
      </c>
      <c r="F29" s="52"/>
      <c r="G29" s="66"/>
      <c r="H29" s="52">
        <f>SUM(I29:J29)</f>
        <v>0</v>
      </c>
      <c r="I29" s="52"/>
      <c r="J29" s="66"/>
    </row>
    <row r="30" spans="1:10" ht="15">
      <c r="A30" s="65" t="s">
        <v>69</v>
      </c>
      <c r="B30" s="33">
        <v>4</v>
      </c>
      <c r="C30" s="33">
        <v>1</v>
      </c>
      <c r="D30" s="61" t="s">
        <v>71</v>
      </c>
      <c r="E30" s="52">
        <f>SUM(F30:G30)</f>
        <v>50315.9</v>
      </c>
      <c r="F30" s="52">
        <v>47651.9</v>
      </c>
      <c r="G30" s="66">
        <v>2664</v>
      </c>
      <c r="H30" s="52">
        <f>SUM(I30:J30)</f>
        <v>50142</v>
      </c>
      <c r="I30" s="52">
        <v>47485.3</v>
      </c>
      <c r="J30" s="66">
        <v>2656.7</v>
      </c>
    </row>
    <row r="31" spans="1:10" s="32" customFormat="1" ht="21">
      <c r="A31" s="65" t="s">
        <v>69</v>
      </c>
      <c r="B31" s="33">
        <v>6</v>
      </c>
      <c r="C31" s="33">
        <v>1</v>
      </c>
      <c r="D31" s="61" t="s">
        <v>21</v>
      </c>
      <c r="E31" s="52">
        <f>SUM(F31:G31)</f>
        <v>17344</v>
      </c>
      <c r="F31" s="52">
        <v>17344</v>
      </c>
      <c r="G31" s="66"/>
      <c r="H31" s="52">
        <f>SUM(I31:J31)</f>
        <v>11316.8</v>
      </c>
      <c r="I31" s="52">
        <v>11316.8</v>
      </c>
      <c r="J31" s="66"/>
    </row>
    <row r="32" spans="1:10" ht="11.25" customHeight="1">
      <c r="A32" s="65" t="s">
        <v>72</v>
      </c>
      <c r="B32" s="33">
        <v>0</v>
      </c>
      <c r="C32" s="33">
        <v>0</v>
      </c>
      <c r="D32" s="60" t="s">
        <v>15</v>
      </c>
      <c r="E32" s="52">
        <f aca="true" t="shared" si="2" ref="E32:J32">SUM(E33,E34,E40,E35,E36,E37,E39,E38,)</f>
        <v>91336.3</v>
      </c>
      <c r="F32" s="52">
        <f t="shared" si="2"/>
        <v>79343.3</v>
      </c>
      <c r="G32" s="52">
        <f t="shared" si="2"/>
        <v>11993</v>
      </c>
      <c r="H32" s="52">
        <f t="shared" si="2"/>
        <v>81055.5</v>
      </c>
      <c r="I32" s="52">
        <f t="shared" si="2"/>
        <v>78515.2</v>
      </c>
      <c r="J32" s="52">
        <f t="shared" si="2"/>
        <v>2540.3</v>
      </c>
    </row>
    <row r="33" spans="1:10" ht="11.25" customHeight="1">
      <c r="A33" s="65" t="s">
        <v>72</v>
      </c>
      <c r="B33" s="33" t="s">
        <v>61</v>
      </c>
      <c r="C33" s="33" t="s">
        <v>61</v>
      </c>
      <c r="D33" s="93" t="s">
        <v>122</v>
      </c>
      <c r="E33" s="52">
        <f aca="true" t="shared" si="3" ref="E33:E39">SUM(F33:G33)</f>
        <v>0</v>
      </c>
      <c r="F33" s="52"/>
      <c r="G33" s="66"/>
      <c r="H33" s="52">
        <f>SUM(I33:J33)</f>
        <v>0</v>
      </c>
      <c r="I33" s="52"/>
      <c r="J33" s="66"/>
    </row>
    <row r="34" spans="1:10" ht="11.25" customHeight="1">
      <c r="A34" s="65" t="s">
        <v>72</v>
      </c>
      <c r="B34" s="33">
        <v>2</v>
      </c>
      <c r="C34" s="33">
        <v>1</v>
      </c>
      <c r="D34" s="61" t="s">
        <v>0</v>
      </c>
      <c r="E34" s="52">
        <f t="shared" si="3"/>
        <v>26344.7</v>
      </c>
      <c r="F34" s="52">
        <v>26344.7</v>
      </c>
      <c r="G34" s="66"/>
      <c r="H34" s="52">
        <f>SUM(I34:J34)</f>
        <v>26344.7</v>
      </c>
      <c r="I34" s="52">
        <v>26344.7</v>
      </c>
      <c r="J34" s="66"/>
    </row>
    <row r="35" spans="1:10" ht="11.25" customHeight="1">
      <c r="A35" s="65" t="s">
        <v>72</v>
      </c>
      <c r="B35" s="33">
        <v>2</v>
      </c>
      <c r="C35" s="33">
        <v>2</v>
      </c>
      <c r="D35" s="61" t="s">
        <v>1</v>
      </c>
      <c r="E35" s="52">
        <f t="shared" si="3"/>
        <v>21224</v>
      </c>
      <c r="F35" s="52">
        <v>18224</v>
      </c>
      <c r="G35" s="66">
        <v>3000</v>
      </c>
      <c r="H35" s="52">
        <f>SUM(I35:J35)</f>
        <v>18221</v>
      </c>
      <c r="I35" s="52">
        <v>18221</v>
      </c>
      <c r="J35" s="66"/>
    </row>
    <row r="36" spans="1:10" ht="11.25" customHeight="1">
      <c r="A36" s="65" t="s">
        <v>72</v>
      </c>
      <c r="B36" s="33">
        <v>2</v>
      </c>
      <c r="C36" s="33">
        <v>3</v>
      </c>
      <c r="D36" s="61" t="s">
        <v>2</v>
      </c>
      <c r="E36" s="52">
        <f t="shared" si="3"/>
        <v>26659</v>
      </c>
      <c r="F36" s="52">
        <v>22166</v>
      </c>
      <c r="G36" s="66">
        <v>4493</v>
      </c>
      <c r="H36" s="52">
        <f>I36+J36</f>
        <v>24706.3</v>
      </c>
      <c r="I36" s="52">
        <v>22166</v>
      </c>
      <c r="J36" s="66">
        <v>2540.3</v>
      </c>
    </row>
    <row r="37" spans="1:10" ht="13.5" customHeight="1">
      <c r="A37" s="65" t="s">
        <v>72</v>
      </c>
      <c r="B37" s="33">
        <v>2</v>
      </c>
      <c r="C37" s="33">
        <v>4</v>
      </c>
      <c r="D37" s="61" t="s">
        <v>3</v>
      </c>
      <c r="E37" s="52">
        <f t="shared" si="3"/>
        <v>12266.6</v>
      </c>
      <c r="F37" s="52">
        <v>12266.6</v>
      </c>
      <c r="G37" s="66"/>
      <c r="H37" s="52">
        <f>SUM(I37:J37)</f>
        <v>11441.5</v>
      </c>
      <c r="I37" s="52">
        <v>11441.5</v>
      </c>
      <c r="J37" s="66"/>
    </row>
    <row r="38" spans="1:10" ht="23.25" customHeight="1">
      <c r="A38" s="65" t="s">
        <v>72</v>
      </c>
      <c r="B38" s="33" t="s">
        <v>87</v>
      </c>
      <c r="C38" s="33" t="s">
        <v>119</v>
      </c>
      <c r="D38" s="61" t="s">
        <v>126</v>
      </c>
      <c r="E38" s="52">
        <f t="shared" si="3"/>
        <v>0</v>
      </c>
      <c r="F38" s="52"/>
      <c r="G38" s="66"/>
      <c r="H38" s="52">
        <f>SUM(I38:J38)</f>
        <v>0</v>
      </c>
      <c r="I38" s="52"/>
      <c r="J38" s="66"/>
    </row>
    <row r="39" spans="1:10" s="32" customFormat="1" ht="15">
      <c r="A39" s="65" t="s">
        <v>72</v>
      </c>
      <c r="B39" s="33">
        <v>3</v>
      </c>
      <c r="C39" s="33">
        <v>2</v>
      </c>
      <c r="D39" s="61" t="s">
        <v>4</v>
      </c>
      <c r="E39" s="52">
        <f t="shared" si="3"/>
        <v>342</v>
      </c>
      <c r="F39" s="52">
        <v>342</v>
      </c>
      <c r="G39" s="66"/>
      <c r="H39" s="52">
        <f>SUM(I39:J39)</f>
        <v>342</v>
      </c>
      <c r="I39" s="52">
        <v>342</v>
      </c>
      <c r="J39" s="66"/>
    </row>
    <row r="40" spans="1:10" s="32" customFormat="1" ht="15">
      <c r="A40" s="65" t="s">
        <v>72</v>
      </c>
      <c r="B40" s="33" t="s">
        <v>111</v>
      </c>
      <c r="C40" s="33" t="s">
        <v>61</v>
      </c>
      <c r="D40" s="61" t="s">
        <v>113</v>
      </c>
      <c r="E40" s="52">
        <f>G40</f>
        <v>4500</v>
      </c>
      <c r="F40" s="52"/>
      <c r="G40" s="66">
        <v>4500</v>
      </c>
      <c r="H40" s="52">
        <f>J40</f>
        <v>0</v>
      </c>
      <c r="I40" s="52"/>
      <c r="J40" s="66"/>
    </row>
    <row r="41" spans="1:10" ht="11.25" customHeight="1">
      <c r="A41" s="65" t="s">
        <v>5</v>
      </c>
      <c r="B41" s="33">
        <v>0</v>
      </c>
      <c r="C41" s="33">
        <v>0</v>
      </c>
      <c r="D41" s="60" t="s">
        <v>16</v>
      </c>
      <c r="E41" s="52">
        <f>SUM(E42,E44,E43)</f>
        <v>309974</v>
      </c>
      <c r="F41" s="52">
        <f>SUM(F42,F44,F43)</f>
        <v>293474</v>
      </c>
      <c r="G41" s="66">
        <f>SUM(G42,G43)</f>
        <v>16500</v>
      </c>
      <c r="H41" s="52">
        <f>SUM(H42,H44,H43)</f>
        <v>296511.6</v>
      </c>
      <c r="I41" s="52">
        <f>SUM(I42,I44,I43)</f>
        <v>293398.8</v>
      </c>
      <c r="J41" s="66">
        <f>SUM(J42,J43)</f>
        <v>3112.8</v>
      </c>
    </row>
    <row r="42" spans="1:10" ht="12.75" customHeight="1">
      <c r="A42" s="65" t="s">
        <v>5</v>
      </c>
      <c r="B42" s="33">
        <v>1</v>
      </c>
      <c r="C42" s="33">
        <v>1</v>
      </c>
      <c r="D42" s="61" t="s">
        <v>6</v>
      </c>
      <c r="E42" s="52">
        <f>SUM(F42:G42)</f>
        <v>215766</v>
      </c>
      <c r="F42" s="52">
        <v>203766</v>
      </c>
      <c r="G42" s="66">
        <v>12000</v>
      </c>
      <c r="H42" s="52">
        <f>SUM(I42:J42)</f>
        <v>206878.69999999998</v>
      </c>
      <c r="I42" s="52">
        <v>203765.9</v>
      </c>
      <c r="J42" s="66">
        <v>3112.8</v>
      </c>
    </row>
    <row r="43" spans="1:10" ht="12.75" customHeight="1">
      <c r="A43" s="65" t="s">
        <v>5</v>
      </c>
      <c r="B43" s="33">
        <v>5</v>
      </c>
      <c r="C43" s="33">
        <v>1</v>
      </c>
      <c r="D43" s="61" t="s">
        <v>7</v>
      </c>
      <c r="E43" s="52">
        <f>SUM(F43:G43)</f>
        <v>91459.1</v>
      </c>
      <c r="F43" s="52">
        <v>86959.1</v>
      </c>
      <c r="G43" s="66">
        <v>4500</v>
      </c>
      <c r="H43" s="52">
        <f>SUM(I43:J43)</f>
        <v>86888</v>
      </c>
      <c r="I43" s="52">
        <v>86888</v>
      </c>
      <c r="J43" s="66"/>
    </row>
    <row r="44" spans="1:10" ht="12.75" customHeight="1">
      <c r="A44" s="65" t="s">
        <v>5</v>
      </c>
      <c r="B44" s="33" t="s">
        <v>111</v>
      </c>
      <c r="C44" s="33" t="s">
        <v>61</v>
      </c>
      <c r="D44" s="93" t="s">
        <v>112</v>
      </c>
      <c r="E44" s="52">
        <f>F44</f>
        <v>2748.9</v>
      </c>
      <c r="F44" s="52">
        <v>2748.9</v>
      </c>
      <c r="G44" s="66"/>
      <c r="H44" s="52">
        <f>I44</f>
        <v>2744.9</v>
      </c>
      <c r="I44" s="52">
        <v>2744.9</v>
      </c>
      <c r="J44" s="66"/>
    </row>
    <row r="45" spans="1:10" s="32" customFormat="1" ht="15">
      <c r="A45" s="65" t="s">
        <v>8</v>
      </c>
      <c r="B45" s="33">
        <v>0</v>
      </c>
      <c r="C45" s="33">
        <v>0</v>
      </c>
      <c r="D45" s="60" t="s">
        <v>17</v>
      </c>
      <c r="E45" s="52">
        <f>F45+G45</f>
        <v>10440</v>
      </c>
      <c r="F45" s="52">
        <f>SUM(F47,F48,F46)</f>
        <v>10440</v>
      </c>
      <c r="G45" s="66">
        <f>SUM(G47,G48)</f>
        <v>0</v>
      </c>
      <c r="H45" s="52">
        <f>I45+J45</f>
        <v>7530</v>
      </c>
      <c r="I45" s="52">
        <f>SUM(I47,I48,I46)</f>
        <v>7530</v>
      </c>
      <c r="J45" s="66">
        <f>SUM(J47,J48)</f>
        <v>0</v>
      </c>
    </row>
    <row r="46" spans="1:10" s="32" customFormat="1" ht="15">
      <c r="A46" s="65" t="s">
        <v>8</v>
      </c>
      <c r="B46" s="33" t="s">
        <v>61</v>
      </c>
      <c r="C46" s="33" t="s">
        <v>61</v>
      </c>
      <c r="D46" s="61" t="s">
        <v>132</v>
      </c>
      <c r="E46" s="52">
        <f>F46</f>
        <v>0</v>
      </c>
      <c r="F46" s="52"/>
      <c r="G46" s="66"/>
      <c r="H46" s="52">
        <f>I46</f>
        <v>0</v>
      </c>
      <c r="I46" s="52"/>
      <c r="J46" s="66"/>
    </row>
    <row r="47" spans="1:10" ht="15">
      <c r="A47" s="65" t="s">
        <v>8</v>
      </c>
      <c r="B47" s="33">
        <v>4</v>
      </c>
      <c r="C47" s="33">
        <v>1</v>
      </c>
      <c r="D47" s="61" t="s">
        <v>9</v>
      </c>
      <c r="E47" s="52">
        <f>SUM(F47:G47)</f>
        <v>5000</v>
      </c>
      <c r="F47" s="52">
        <v>5000</v>
      </c>
      <c r="G47" s="66"/>
      <c r="H47" s="52">
        <f>SUM(I47:J47)</f>
        <v>5000</v>
      </c>
      <c r="I47" s="52">
        <v>5000</v>
      </c>
      <c r="J47" s="66"/>
    </row>
    <row r="48" spans="1:10" ht="24" customHeight="1">
      <c r="A48" s="65" t="s">
        <v>8</v>
      </c>
      <c r="B48" s="33">
        <v>7</v>
      </c>
      <c r="C48" s="33">
        <v>1</v>
      </c>
      <c r="D48" s="61" t="s">
        <v>10</v>
      </c>
      <c r="E48" s="52">
        <f>SUM(F48:G48)</f>
        <v>5440</v>
      </c>
      <c r="F48" s="52">
        <v>5440</v>
      </c>
      <c r="G48" s="66"/>
      <c r="H48" s="52">
        <f>SUM(I48:J48)</f>
        <v>2530</v>
      </c>
      <c r="I48" s="52">
        <v>2530</v>
      </c>
      <c r="J48" s="66"/>
    </row>
    <row r="49" spans="1:10" s="32" customFormat="1" ht="21">
      <c r="A49" s="65" t="s">
        <v>22</v>
      </c>
      <c r="B49" s="33">
        <v>0</v>
      </c>
      <c r="C49" s="33">
        <v>0</v>
      </c>
      <c r="D49" s="48" t="s">
        <v>18</v>
      </c>
      <c r="E49" s="52">
        <f aca="true" t="shared" si="4" ref="E49:J49">SUM(E50)</f>
        <v>17003.1</v>
      </c>
      <c r="F49" s="52">
        <f t="shared" si="4"/>
        <v>10544.1</v>
      </c>
      <c r="G49" s="66">
        <f t="shared" si="4"/>
        <v>6459</v>
      </c>
      <c r="H49" s="52">
        <f t="shared" si="4"/>
        <v>0</v>
      </c>
      <c r="I49" s="52">
        <f t="shared" si="4"/>
        <v>0</v>
      </c>
      <c r="J49" s="66">
        <f t="shared" si="4"/>
        <v>0</v>
      </c>
    </row>
    <row r="50" spans="1:10" ht="15.75" thickBot="1">
      <c r="A50" s="67" t="s">
        <v>22</v>
      </c>
      <c r="B50" s="68">
        <v>1</v>
      </c>
      <c r="C50" s="68">
        <v>2</v>
      </c>
      <c r="D50" s="69" t="s">
        <v>23</v>
      </c>
      <c r="E50" s="70">
        <f>F50+G50</f>
        <v>17003.1</v>
      </c>
      <c r="F50" s="70">
        <v>10544.1</v>
      </c>
      <c r="G50" s="71">
        <v>6459</v>
      </c>
      <c r="H50" s="70">
        <f>I50+J50</f>
        <v>0</v>
      </c>
      <c r="I50" s="70"/>
      <c r="J50" s="71"/>
    </row>
    <row r="51" spans="1:10" ht="15">
      <c r="A51" s="35"/>
      <c r="B51" s="36"/>
      <c r="C51" s="37"/>
      <c r="D51" s="53"/>
      <c r="E51" s="53"/>
      <c r="F51" s="53"/>
      <c r="G51" s="53"/>
      <c r="H51" s="34"/>
      <c r="I51" s="34"/>
      <c r="J51" s="34"/>
    </row>
    <row r="52" spans="1:10" ht="15">
      <c r="A52" s="39"/>
      <c r="B52" s="36"/>
      <c r="C52" s="37"/>
      <c r="D52" s="107" t="s">
        <v>98</v>
      </c>
      <c r="E52" s="107"/>
      <c r="F52" s="107"/>
      <c r="G52" s="107"/>
      <c r="H52" s="34"/>
      <c r="I52" s="34"/>
      <c r="J52" s="34"/>
    </row>
    <row r="53" spans="1:10" ht="15">
      <c r="A53" s="39"/>
      <c r="B53" s="40"/>
      <c r="C53" s="41"/>
      <c r="D53" s="84"/>
      <c r="E53" s="84"/>
      <c r="F53" s="85"/>
      <c r="G53" s="85"/>
      <c r="H53" s="34"/>
      <c r="I53" s="34"/>
      <c r="J53" s="34"/>
    </row>
    <row r="54" spans="1:10" ht="15">
      <c r="A54" s="39"/>
      <c r="B54" s="40"/>
      <c r="C54" s="41"/>
      <c r="D54" s="107" t="s">
        <v>99</v>
      </c>
      <c r="E54" s="107"/>
      <c r="F54" s="107"/>
      <c r="G54" s="107"/>
      <c r="H54" s="34"/>
      <c r="I54" s="34"/>
      <c r="J54" s="34"/>
    </row>
    <row r="55" spans="1:10" ht="15">
      <c r="A55" s="39"/>
      <c r="B55" s="40"/>
      <c r="C55" s="41"/>
      <c r="D55" s="53"/>
      <c r="E55" s="53"/>
      <c r="F55" s="53"/>
      <c r="G55" s="53"/>
      <c r="H55" s="34"/>
      <c r="I55" s="34"/>
      <c r="J55" s="34"/>
    </row>
    <row r="56" spans="1:10" ht="15">
      <c r="A56" s="39"/>
      <c r="B56" s="40"/>
      <c r="C56" s="41"/>
      <c r="D56" s="53"/>
      <c r="E56" s="53"/>
      <c r="F56" s="53"/>
      <c r="G56" s="53"/>
      <c r="H56" s="34"/>
      <c r="I56" s="34"/>
      <c r="J56" s="34"/>
    </row>
    <row r="57" spans="1:10" ht="15">
      <c r="A57" s="39"/>
      <c r="B57" s="40"/>
      <c r="C57" s="41"/>
      <c r="D57" s="53"/>
      <c r="E57" s="53"/>
      <c r="F57" s="53"/>
      <c r="G57" s="53"/>
      <c r="H57" s="34"/>
      <c r="I57" s="34"/>
      <c r="J57" s="34"/>
    </row>
    <row r="58" spans="1:10" ht="15">
      <c r="A58" s="39"/>
      <c r="B58" s="40"/>
      <c r="C58" s="41"/>
      <c r="D58" s="53"/>
      <c r="E58" s="53"/>
      <c r="F58" s="53"/>
      <c r="G58" s="53"/>
      <c r="H58" s="34"/>
      <c r="I58" s="34"/>
      <c r="J58" s="34"/>
    </row>
    <row r="59" spans="1:10" ht="15">
      <c r="A59" s="39"/>
      <c r="B59" s="40"/>
      <c r="C59" s="41"/>
      <c r="D59" s="53"/>
      <c r="E59" s="53"/>
      <c r="F59" s="53"/>
      <c r="G59" s="53"/>
      <c r="H59" s="34"/>
      <c r="I59" s="34"/>
      <c r="J59" s="34"/>
    </row>
    <row r="60" spans="1:10" ht="15">
      <c r="A60" s="39"/>
      <c r="B60" s="40"/>
      <c r="C60" s="41"/>
      <c r="D60" s="53"/>
      <c r="E60" s="53"/>
      <c r="F60" s="53"/>
      <c r="G60" s="53"/>
      <c r="H60" s="34"/>
      <c r="I60" s="34"/>
      <c r="J60" s="34"/>
    </row>
    <row r="61" spans="1:10" ht="15">
      <c r="A61" s="39"/>
      <c r="B61" s="40"/>
      <c r="C61" s="41"/>
      <c r="D61" s="53"/>
      <c r="E61" s="53"/>
      <c r="F61" s="53"/>
      <c r="G61" s="53"/>
      <c r="H61" s="34"/>
      <c r="I61" s="34"/>
      <c r="J61" s="34"/>
    </row>
    <row r="62" spans="1:10" ht="15">
      <c r="A62" s="39"/>
      <c r="B62" s="40"/>
      <c r="C62" s="41"/>
      <c r="D62" s="53"/>
      <c r="E62" s="53"/>
      <c r="F62" s="53"/>
      <c r="G62" s="53"/>
      <c r="H62" s="34"/>
      <c r="I62" s="34"/>
      <c r="J62" s="34"/>
    </row>
    <row r="63" spans="1:10" ht="15">
      <c r="A63" s="39"/>
      <c r="B63" s="40"/>
      <c r="C63" s="41"/>
      <c r="D63" s="53"/>
      <c r="E63" s="53"/>
      <c r="F63" s="53"/>
      <c r="G63" s="53"/>
      <c r="H63" s="34"/>
      <c r="I63" s="34"/>
      <c r="J63" s="34"/>
    </row>
    <row r="64" spans="1:10" ht="15">
      <c r="A64" s="39"/>
      <c r="B64" s="40"/>
      <c r="C64" s="41"/>
      <c r="D64" s="53"/>
      <c r="E64" s="53"/>
      <c r="F64" s="53"/>
      <c r="G64" s="53"/>
      <c r="H64" s="34"/>
      <c r="I64" s="34"/>
      <c r="J64" s="34"/>
    </row>
    <row r="65" spans="1:10" ht="15">
      <c r="A65" s="39"/>
      <c r="B65" s="40"/>
      <c r="C65" s="41"/>
      <c r="D65" s="53"/>
      <c r="E65" s="53"/>
      <c r="F65" s="53"/>
      <c r="G65" s="53"/>
      <c r="H65" s="34"/>
      <c r="I65" s="34"/>
      <c r="J65" s="34"/>
    </row>
    <row r="66" spans="1:10" ht="15">
      <c r="A66" s="39"/>
      <c r="B66" s="40"/>
      <c r="C66" s="41"/>
      <c r="D66" s="53"/>
      <c r="E66" s="53"/>
      <c r="F66" s="53"/>
      <c r="G66" s="53"/>
      <c r="H66" s="34"/>
      <c r="I66" s="34"/>
      <c r="J66" s="34"/>
    </row>
    <row r="67" spans="1:10" ht="15">
      <c r="A67" s="39"/>
      <c r="B67" s="40"/>
      <c r="C67" s="41"/>
      <c r="D67" s="53"/>
      <c r="E67" s="53"/>
      <c r="F67" s="53"/>
      <c r="G67" s="53"/>
      <c r="H67" s="34"/>
      <c r="I67" s="34"/>
      <c r="J67" s="34"/>
    </row>
    <row r="68" spans="1:10" ht="15">
      <c r="A68" s="39"/>
      <c r="B68" s="40"/>
      <c r="C68" s="41"/>
      <c r="D68" s="53"/>
      <c r="E68" s="53"/>
      <c r="F68" s="53"/>
      <c r="G68" s="53"/>
      <c r="H68" s="34"/>
      <c r="I68" s="34"/>
      <c r="J68" s="34"/>
    </row>
    <row r="69" spans="1:10" ht="15">
      <c r="A69" s="39"/>
      <c r="B69" s="40"/>
      <c r="C69" s="41"/>
      <c r="D69" s="53"/>
      <c r="E69" s="53"/>
      <c r="F69" s="53"/>
      <c r="G69" s="53"/>
      <c r="H69" s="34"/>
      <c r="I69" s="34"/>
      <c r="J69" s="34"/>
    </row>
    <row r="70" spans="1:10" ht="15">
      <c r="A70" s="39"/>
      <c r="B70" s="40"/>
      <c r="C70" s="41"/>
      <c r="D70" s="53"/>
      <c r="E70" s="53"/>
      <c r="F70" s="53"/>
      <c r="G70" s="53"/>
      <c r="H70" s="34"/>
      <c r="I70" s="34"/>
      <c r="J70" s="34"/>
    </row>
    <row r="71" spans="1:10" ht="15">
      <c r="A71" s="39"/>
      <c r="B71" s="40"/>
      <c r="C71" s="41"/>
      <c r="D71" s="53"/>
      <c r="E71" s="53"/>
      <c r="F71" s="53"/>
      <c r="G71" s="53"/>
      <c r="H71" s="34"/>
      <c r="I71" s="34"/>
      <c r="J71" s="34"/>
    </row>
    <row r="72" spans="1:10" ht="15">
      <c r="A72" s="39"/>
      <c r="B72" s="40"/>
      <c r="C72" s="41"/>
      <c r="D72" s="53"/>
      <c r="E72" s="53"/>
      <c r="F72" s="53"/>
      <c r="G72" s="53"/>
      <c r="H72" s="34"/>
      <c r="I72" s="34"/>
      <c r="J72" s="34"/>
    </row>
    <row r="73" spans="1:10" ht="15">
      <c r="A73" s="39"/>
      <c r="B73" s="40"/>
      <c r="C73" s="41"/>
      <c r="D73" s="53"/>
      <c r="E73" s="53"/>
      <c r="F73" s="53"/>
      <c r="G73" s="53"/>
      <c r="H73" s="34"/>
      <c r="I73" s="34"/>
      <c r="J73" s="34"/>
    </row>
    <row r="74" spans="1:10" ht="15">
      <c r="A74" s="39"/>
      <c r="B74" s="40"/>
      <c r="C74" s="41"/>
      <c r="D74" s="53"/>
      <c r="E74" s="53"/>
      <c r="F74" s="53"/>
      <c r="G74" s="53"/>
      <c r="H74" s="34"/>
      <c r="I74" s="34"/>
      <c r="J74" s="34"/>
    </row>
    <row r="75" spans="1:10" ht="15">
      <c r="A75" s="39"/>
      <c r="B75" s="40"/>
      <c r="C75" s="41"/>
      <c r="D75" s="53"/>
      <c r="E75" s="53"/>
      <c r="F75" s="53"/>
      <c r="G75" s="53"/>
      <c r="H75" s="34"/>
      <c r="I75" s="34"/>
      <c r="J75" s="34"/>
    </row>
    <row r="76" spans="1:10" ht="15">
      <c r="A76" s="39"/>
      <c r="B76" s="40"/>
      <c r="C76" s="41"/>
      <c r="D76" s="53"/>
      <c r="E76" s="53"/>
      <c r="F76" s="53"/>
      <c r="G76" s="53"/>
      <c r="H76" s="34"/>
      <c r="I76" s="34"/>
      <c r="J76" s="34"/>
    </row>
    <row r="77" spans="1:10" ht="15">
      <c r="A77" s="39"/>
      <c r="B77" s="40"/>
      <c r="C77" s="41"/>
      <c r="D77" s="53"/>
      <c r="E77" s="53"/>
      <c r="F77" s="53"/>
      <c r="G77" s="53"/>
      <c r="H77" s="34"/>
      <c r="I77" s="34"/>
      <c r="J77" s="34"/>
    </row>
    <row r="78" spans="1:10" ht="15">
      <c r="A78" s="39"/>
      <c r="B78" s="40"/>
      <c r="C78" s="41"/>
      <c r="D78" s="53"/>
      <c r="E78" s="53"/>
      <c r="F78" s="53"/>
      <c r="G78" s="53"/>
      <c r="H78" s="34"/>
      <c r="I78" s="34"/>
      <c r="J78" s="34"/>
    </row>
    <row r="79" spans="1:10" ht="15">
      <c r="A79" s="39"/>
      <c r="B79" s="40"/>
      <c r="C79" s="41"/>
      <c r="D79" s="53"/>
      <c r="E79" s="53"/>
      <c r="F79" s="53"/>
      <c r="G79" s="53"/>
      <c r="H79" s="34"/>
      <c r="I79" s="34"/>
      <c r="J79" s="34"/>
    </row>
    <row r="80" spans="1:10" ht="15">
      <c r="A80" s="39"/>
      <c r="B80" s="40"/>
      <c r="C80" s="41"/>
      <c r="D80" s="53"/>
      <c r="E80" s="53"/>
      <c r="F80" s="53"/>
      <c r="G80" s="53"/>
      <c r="H80" s="34"/>
      <c r="I80" s="34"/>
      <c r="J80" s="34"/>
    </row>
    <row r="81" spans="1:10" ht="15">
      <c r="A81" s="39"/>
      <c r="B81" s="40"/>
      <c r="C81" s="41"/>
      <c r="D81" s="53"/>
      <c r="E81" s="53"/>
      <c r="F81" s="53"/>
      <c r="G81" s="53"/>
      <c r="H81" s="34"/>
      <c r="I81" s="34"/>
      <c r="J81" s="34"/>
    </row>
    <row r="82" spans="1:10" ht="15">
      <c r="A82" s="39"/>
      <c r="B82" s="40"/>
      <c r="C82" s="41"/>
      <c r="D82" s="53"/>
      <c r="E82" s="53"/>
      <c r="F82" s="53"/>
      <c r="G82" s="53"/>
      <c r="H82" s="34"/>
      <c r="I82" s="34"/>
      <c r="J82" s="34"/>
    </row>
    <row r="83" spans="1:10" ht="15">
      <c r="A83" s="39"/>
      <c r="B83" s="40"/>
      <c r="C83" s="41"/>
      <c r="D83" s="53"/>
      <c r="E83" s="53"/>
      <c r="F83" s="53"/>
      <c r="G83" s="53"/>
      <c r="H83" s="34"/>
      <c r="I83" s="34"/>
      <c r="J83" s="34"/>
    </row>
    <row r="84" spans="1:10" ht="15">
      <c r="A84" s="39"/>
      <c r="B84" s="40"/>
      <c r="C84" s="41"/>
      <c r="D84" s="53"/>
      <c r="E84" s="53"/>
      <c r="F84" s="53"/>
      <c r="G84" s="53"/>
      <c r="H84" s="34"/>
      <c r="I84" s="34"/>
      <c r="J84" s="34"/>
    </row>
    <row r="85" spans="1:10" ht="15">
      <c r="A85" s="39"/>
      <c r="B85" s="40"/>
      <c r="C85" s="41"/>
      <c r="D85" s="53"/>
      <c r="E85" s="53"/>
      <c r="F85" s="53"/>
      <c r="G85" s="53"/>
      <c r="H85" s="34"/>
      <c r="I85" s="34"/>
      <c r="J85" s="34"/>
    </row>
    <row r="86" spans="1:10" ht="15">
      <c r="A86" s="39"/>
      <c r="B86" s="40"/>
      <c r="C86" s="41"/>
      <c r="D86" s="53"/>
      <c r="E86" s="53"/>
      <c r="F86" s="53"/>
      <c r="G86" s="53"/>
      <c r="H86" s="34"/>
      <c r="I86" s="34"/>
      <c r="J86" s="34"/>
    </row>
    <row r="87" spans="1:10" ht="15">
      <c r="A87" s="39"/>
      <c r="B87" s="40"/>
      <c r="C87" s="41"/>
      <c r="D87" s="53"/>
      <c r="E87" s="53"/>
      <c r="F87" s="53"/>
      <c r="G87" s="53"/>
      <c r="H87" s="34"/>
      <c r="I87" s="34"/>
      <c r="J87" s="34"/>
    </row>
    <row r="88" spans="1:10" ht="15">
      <c r="A88" s="39"/>
      <c r="B88" s="40"/>
      <c r="C88" s="41"/>
      <c r="D88" s="53"/>
      <c r="E88" s="53"/>
      <c r="F88" s="53"/>
      <c r="G88" s="53"/>
      <c r="H88" s="34"/>
      <c r="I88" s="34"/>
      <c r="J88" s="34"/>
    </row>
    <row r="89" spans="1:10" ht="15">
      <c r="A89" s="39"/>
      <c r="B89" s="40"/>
      <c r="C89" s="41"/>
      <c r="D89" s="53"/>
      <c r="E89" s="53"/>
      <c r="F89" s="53"/>
      <c r="G89" s="53"/>
      <c r="H89" s="34"/>
      <c r="I89" s="34"/>
      <c r="J89" s="34"/>
    </row>
    <row r="90" spans="1:10" ht="15">
      <c r="A90" s="39"/>
      <c r="B90" s="40"/>
      <c r="C90" s="41"/>
      <c r="D90" s="53"/>
      <c r="E90" s="53"/>
      <c r="F90" s="53"/>
      <c r="G90" s="53"/>
      <c r="H90" s="34"/>
      <c r="I90" s="34"/>
      <c r="J90" s="34"/>
    </row>
    <row r="91" spans="1:10" ht="15">
      <c r="A91" s="39"/>
      <c r="B91" s="40"/>
      <c r="C91" s="41"/>
      <c r="D91" s="53"/>
      <c r="E91" s="53"/>
      <c r="F91" s="53"/>
      <c r="G91" s="53"/>
      <c r="H91" s="34"/>
      <c r="I91" s="34"/>
      <c r="J91" s="34"/>
    </row>
    <row r="92" spans="1:10" ht="15">
      <c r="A92" s="39"/>
      <c r="B92" s="40"/>
      <c r="C92" s="41"/>
      <c r="D92" s="53"/>
      <c r="E92" s="53"/>
      <c r="F92" s="53"/>
      <c r="G92" s="53"/>
      <c r="H92" s="34"/>
      <c r="I92" s="34"/>
      <c r="J92" s="34"/>
    </row>
    <row r="93" spans="1:10" ht="15">
      <c r="A93" s="39"/>
      <c r="B93" s="40"/>
      <c r="C93" s="41"/>
      <c r="D93" s="53"/>
      <c r="E93" s="53"/>
      <c r="F93" s="53"/>
      <c r="G93" s="53"/>
      <c r="H93" s="34"/>
      <c r="I93" s="34"/>
      <c r="J93" s="34"/>
    </row>
    <row r="94" spans="1:10" ht="15">
      <c r="A94" s="39"/>
      <c r="B94" s="40"/>
      <c r="C94" s="41"/>
      <c r="D94" s="53"/>
      <c r="E94" s="53"/>
      <c r="F94" s="53"/>
      <c r="G94" s="53"/>
      <c r="H94" s="34"/>
      <c r="I94" s="34"/>
      <c r="J94" s="34"/>
    </row>
    <row r="95" spans="1:10" ht="15">
      <c r="A95" s="39"/>
      <c r="B95" s="40"/>
      <c r="C95" s="41"/>
      <c r="D95" s="53"/>
      <c r="E95" s="53"/>
      <c r="F95" s="53"/>
      <c r="G95" s="53"/>
      <c r="H95" s="34"/>
      <c r="I95" s="34"/>
      <c r="J95" s="34"/>
    </row>
    <row r="96" spans="1:10" ht="15">
      <c r="A96" s="39"/>
      <c r="B96" s="40"/>
      <c r="C96" s="41"/>
      <c r="D96" s="53"/>
      <c r="E96" s="53"/>
      <c r="F96" s="53"/>
      <c r="G96" s="53"/>
      <c r="H96" s="34"/>
      <c r="I96" s="34"/>
      <c r="J96" s="34"/>
    </row>
    <row r="97" spans="1:10" ht="15">
      <c r="A97" s="39"/>
      <c r="B97" s="40"/>
      <c r="C97" s="41"/>
      <c r="D97" s="53"/>
      <c r="E97" s="53"/>
      <c r="F97" s="53"/>
      <c r="G97" s="53"/>
      <c r="H97" s="34"/>
      <c r="I97" s="34"/>
      <c r="J97" s="34"/>
    </row>
    <row r="98" spans="1:10" ht="15">
      <c r="A98" s="39"/>
      <c r="B98" s="40"/>
      <c r="C98" s="41"/>
      <c r="D98" s="53"/>
      <c r="E98" s="53"/>
      <c r="F98" s="53"/>
      <c r="G98" s="53"/>
      <c r="H98" s="34"/>
      <c r="I98" s="34"/>
      <c r="J98" s="34"/>
    </row>
    <row r="99" spans="1:10" ht="15">
      <c r="A99" s="39"/>
      <c r="B99" s="40"/>
      <c r="C99" s="41"/>
      <c r="D99" s="53"/>
      <c r="E99" s="53"/>
      <c r="F99" s="53"/>
      <c r="G99" s="53"/>
      <c r="H99" s="34"/>
      <c r="I99" s="34"/>
      <c r="J99" s="34"/>
    </row>
    <row r="100" spans="1:10" ht="15">
      <c r="A100" s="39"/>
      <c r="B100" s="40"/>
      <c r="C100" s="41"/>
      <c r="D100" s="53"/>
      <c r="E100" s="53"/>
      <c r="F100" s="53"/>
      <c r="G100" s="53"/>
      <c r="H100" s="34"/>
      <c r="I100" s="34"/>
      <c r="J100" s="34"/>
    </row>
    <row r="101" spans="1:10" ht="15">
      <c r="A101" s="39"/>
      <c r="B101" s="40"/>
      <c r="C101" s="41"/>
      <c r="D101" s="53"/>
      <c r="E101" s="53"/>
      <c r="F101" s="53"/>
      <c r="G101" s="53"/>
      <c r="H101" s="34"/>
      <c r="I101" s="34"/>
      <c r="J101" s="34"/>
    </row>
    <row r="102" spans="1:10" ht="15">
      <c r="A102" s="39"/>
      <c r="B102" s="40"/>
      <c r="C102" s="41"/>
      <c r="D102" s="53"/>
      <c r="E102" s="53"/>
      <c r="F102" s="53"/>
      <c r="G102" s="53"/>
      <c r="H102" s="34"/>
      <c r="I102" s="34"/>
      <c r="J102" s="34"/>
    </row>
    <row r="103" spans="1:10" ht="15">
      <c r="A103" s="39"/>
      <c r="B103" s="40"/>
      <c r="C103" s="41"/>
      <c r="D103" s="53"/>
      <c r="E103" s="53"/>
      <c r="F103" s="53"/>
      <c r="G103" s="53"/>
      <c r="H103" s="34"/>
      <c r="I103" s="34"/>
      <c r="J103" s="34"/>
    </row>
    <row r="104" spans="1:10" ht="15">
      <c r="A104" s="39"/>
      <c r="B104" s="40"/>
      <c r="C104" s="41"/>
      <c r="D104" s="53"/>
      <c r="E104" s="53"/>
      <c r="F104" s="53"/>
      <c r="G104" s="53"/>
      <c r="H104" s="34"/>
      <c r="I104" s="34"/>
      <c r="J104" s="34"/>
    </row>
    <row r="105" spans="1:10" ht="15">
      <c r="A105" s="39"/>
      <c r="B105" s="40"/>
      <c r="C105" s="41"/>
      <c r="D105" s="53"/>
      <c r="E105" s="53"/>
      <c r="F105" s="53"/>
      <c r="G105" s="53"/>
      <c r="H105" s="34"/>
      <c r="I105" s="34"/>
      <c r="J105" s="34"/>
    </row>
    <row r="106" spans="1:10" ht="15">
      <c r="A106" s="39"/>
      <c r="B106" s="40"/>
      <c r="C106" s="41"/>
      <c r="D106" s="53"/>
      <c r="E106" s="53"/>
      <c r="F106" s="53"/>
      <c r="G106" s="53"/>
      <c r="H106" s="34"/>
      <c r="I106" s="34"/>
      <c r="J106" s="34"/>
    </row>
    <row r="107" spans="1:10" ht="15">
      <c r="A107" s="39"/>
      <c r="B107" s="40"/>
      <c r="C107" s="41"/>
      <c r="D107" s="53"/>
      <c r="E107" s="53"/>
      <c r="F107" s="53"/>
      <c r="G107" s="53"/>
      <c r="H107" s="34"/>
      <c r="I107" s="34"/>
      <c r="J107" s="34"/>
    </row>
    <row r="108" spans="1:10" ht="15">
      <c r="A108" s="39"/>
      <c r="B108" s="40"/>
      <c r="C108" s="41"/>
      <c r="D108" s="53"/>
      <c r="E108" s="53"/>
      <c r="F108" s="53"/>
      <c r="G108" s="53"/>
      <c r="H108" s="34"/>
      <c r="I108" s="34"/>
      <c r="J108" s="34"/>
    </row>
    <row r="109" spans="1:10" ht="15">
      <c r="A109" s="39"/>
      <c r="B109" s="40"/>
      <c r="C109" s="41"/>
      <c r="D109" s="53"/>
      <c r="E109" s="53"/>
      <c r="F109" s="53"/>
      <c r="G109" s="53"/>
      <c r="H109" s="34"/>
      <c r="I109" s="34"/>
      <c r="J109" s="34"/>
    </row>
    <row r="110" spans="1:10" ht="15">
      <c r="A110" s="39"/>
      <c r="B110" s="40"/>
      <c r="C110" s="41"/>
      <c r="D110" s="53"/>
      <c r="E110" s="53"/>
      <c r="F110" s="53"/>
      <c r="G110" s="53"/>
      <c r="H110" s="34"/>
      <c r="I110" s="34"/>
      <c r="J110" s="34"/>
    </row>
    <row r="111" spans="1:10" ht="15">
      <c r="A111" s="39"/>
      <c r="B111" s="40"/>
      <c r="C111" s="41"/>
      <c r="D111" s="53"/>
      <c r="E111" s="53"/>
      <c r="F111" s="53"/>
      <c r="G111" s="53"/>
      <c r="H111" s="34"/>
      <c r="I111" s="34"/>
      <c r="J111" s="34"/>
    </row>
    <row r="112" spans="1:10" ht="15">
      <c r="A112" s="39"/>
      <c r="B112" s="40"/>
      <c r="C112" s="41"/>
      <c r="D112" s="53"/>
      <c r="E112" s="53"/>
      <c r="F112" s="53"/>
      <c r="G112" s="53"/>
      <c r="H112" s="34"/>
      <c r="I112" s="34"/>
      <c r="J112" s="34"/>
    </row>
    <row r="113" spans="1:10" ht="15">
      <c r="A113" s="39"/>
      <c r="B113" s="40"/>
      <c r="C113" s="41"/>
      <c r="D113" s="53"/>
      <c r="E113" s="53"/>
      <c r="F113" s="53"/>
      <c r="G113" s="53"/>
      <c r="H113" s="34"/>
      <c r="I113" s="34"/>
      <c r="J113" s="34"/>
    </row>
    <row r="114" spans="1:10" ht="15">
      <c r="A114" s="39"/>
      <c r="B114" s="40"/>
      <c r="C114" s="41"/>
      <c r="D114" s="53"/>
      <c r="E114" s="53"/>
      <c r="F114" s="53"/>
      <c r="G114" s="53"/>
      <c r="H114" s="34"/>
      <c r="I114" s="34"/>
      <c r="J114" s="34"/>
    </row>
    <row r="115" spans="1:10" ht="15">
      <c r="A115" s="39"/>
      <c r="B115" s="40"/>
      <c r="C115" s="41"/>
      <c r="D115" s="53"/>
      <c r="E115" s="53"/>
      <c r="F115" s="53"/>
      <c r="G115" s="53"/>
      <c r="H115" s="34"/>
      <c r="I115" s="34"/>
      <c r="J115" s="34"/>
    </row>
    <row r="116" spans="1:10" ht="15">
      <c r="A116" s="39"/>
      <c r="B116" s="40"/>
      <c r="C116" s="41"/>
      <c r="D116" s="53"/>
      <c r="E116" s="53"/>
      <c r="F116" s="53"/>
      <c r="G116" s="53"/>
      <c r="H116" s="34"/>
      <c r="I116" s="34"/>
      <c r="J116" s="34"/>
    </row>
    <row r="117" spans="1:10" ht="15">
      <c r="A117" s="39"/>
      <c r="B117" s="40"/>
      <c r="C117" s="41"/>
      <c r="D117" s="53"/>
      <c r="E117" s="53"/>
      <c r="F117" s="53"/>
      <c r="G117" s="53"/>
      <c r="H117" s="34"/>
      <c r="I117" s="34"/>
      <c r="J117" s="34"/>
    </row>
    <row r="118" spans="1:10" ht="15">
      <c r="A118" s="39"/>
      <c r="B118" s="40"/>
      <c r="C118" s="41"/>
      <c r="D118" s="53"/>
      <c r="E118" s="53"/>
      <c r="F118" s="53"/>
      <c r="G118" s="53"/>
      <c r="H118" s="34"/>
      <c r="I118" s="34"/>
      <c r="J118" s="34"/>
    </row>
    <row r="119" spans="1:10" ht="15">
      <c r="A119" s="39"/>
      <c r="B119" s="40"/>
      <c r="C119" s="41"/>
      <c r="D119" s="53"/>
      <c r="E119" s="53"/>
      <c r="F119" s="53"/>
      <c r="G119" s="53"/>
      <c r="H119" s="34"/>
      <c r="I119" s="34"/>
      <c r="J119" s="34"/>
    </row>
    <row r="120" spans="1:10" ht="15">
      <c r="A120" s="39"/>
      <c r="B120" s="40"/>
      <c r="C120" s="41"/>
      <c r="D120" s="53"/>
      <c r="E120" s="53"/>
      <c r="F120" s="53"/>
      <c r="G120" s="53"/>
      <c r="H120" s="34"/>
      <c r="I120" s="34"/>
      <c r="J120" s="34"/>
    </row>
    <row r="121" spans="1:10" ht="15">
      <c r="A121" s="39"/>
      <c r="B121" s="40"/>
      <c r="C121" s="41"/>
      <c r="D121" s="53"/>
      <c r="E121" s="53"/>
      <c r="F121" s="53"/>
      <c r="G121" s="53"/>
      <c r="H121" s="34"/>
      <c r="I121" s="34"/>
      <c r="J121" s="34"/>
    </row>
    <row r="122" spans="1:10" ht="15">
      <c r="A122" s="39"/>
      <c r="B122" s="40"/>
      <c r="C122" s="41"/>
      <c r="D122" s="53"/>
      <c r="E122" s="53"/>
      <c r="F122" s="53"/>
      <c r="G122" s="53"/>
      <c r="H122" s="34"/>
      <c r="I122" s="34"/>
      <c r="J122" s="34"/>
    </row>
    <row r="123" spans="1:10" ht="15">
      <c r="A123" s="39"/>
      <c r="B123" s="40"/>
      <c r="C123" s="41"/>
      <c r="D123" s="53"/>
      <c r="E123" s="53"/>
      <c r="F123" s="53"/>
      <c r="G123" s="53"/>
      <c r="H123" s="34"/>
      <c r="I123" s="34"/>
      <c r="J123" s="34"/>
    </row>
    <row r="124" spans="1:10" ht="15">
      <c r="A124" s="39"/>
      <c r="B124" s="40"/>
      <c r="C124" s="41"/>
      <c r="D124" s="53"/>
      <c r="E124" s="53"/>
      <c r="F124" s="53"/>
      <c r="G124" s="53"/>
      <c r="H124" s="34"/>
      <c r="I124" s="34"/>
      <c r="J124" s="34"/>
    </row>
    <row r="125" spans="1:10" ht="15">
      <c r="A125" s="39"/>
      <c r="B125" s="40"/>
      <c r="C125" s="41"/>
      <c r="D125" s="53"/>
      <c r="E125" s="53"/>
      <c r="F125" s="53"/>
      <c r="G125" s="53"/>
      <c r="H125" s="34"/>
      <c r="I125" s="34"/>
      <c r="J125" s="34"/>
    </row>
    <row r="126" spans="1:10" ht="15">
      <c r="A126" s="39"/>
      <c r="B126" s="40"/>
      <c r="C126" s="41"/>
      <c r="D126" s="53"/>
      <c r="E126" s="53"/>
      <c r="F126" s="53"/>
      <c r="G126" s="53"/>
      <c r="H126" s="34"/>
      <c r="I126" s="34"/>
      <c r="J126" s="34"/>
    </row>
    <row r="127" spans="1:10" ht="15">
      <c r="A127" s="39"/>
      <c r="B127" s="40"/>
      <c r="C127" s="41"/>
      <c r="D127" s="53"/>
      <c r="E127" s="53"/>
      <c r="F127" s="53"/>
      <c r="G127" s="53"/>
      <c r="H127" s="34"/>
      <c r="I127" s="34"/>
      <c r="J127" s="34"/>
    </row>
    <row r="128" spans="1:10" ht="15">
      <c r="A128" s="39"/>
      <c r="B128" s="40"/>
      <c r="C128" s="41"/>
      <c r="D128" s="53"/>
      <c r="E128" s="53"/>
      <c r="F128" s="53"/>
      <c r="G128" s="53"/>
      <c r="H128" s="34"/>
      <c r="I128" s="34"/>
      <c r="J128" s="34"/>
    </row>
    <row r="129" spans="1:10" ht="15">
      <c r="A129" s="39"/>
      <c r="B129" s="40"/>
      <c r="C129" s="41"/>
      <c r="D129" s="53"/>
      <c r="E129" s="53"/>
      <c r="F129" s="53"/>
      <c r="G129" s="53"/>
      <c r="H129" s="34"/>
      <c r="I129" s="34"/>
      <c r="J129" s="34"/>
    </row>
    <row r="130" spans="1:10" ht="15">
      <c r="A130" s="39"/>
      <c r="B130" s="40"/>
      <c r="C130" s="41"/>
      <c r="D130" s="53"/>
      <c r="E130" s="53"/>
      <c r="F130" s="53"/>
      <c r="G130" s="53"/>
      <c r="H130" s="34"/>
      <c r="I130" s="34"/>
      <c r="J130" s="34"/>
    </row>
    <row r="131" spans="1:10" ht="15">
      <c r="A131" s="39"/>
      <c r="B131" s="40"/>
      <c r="C131" s="41"/>
      <c r="D131" s="53"/>
      <c r="E131" s="53"/>
      <c r="F131" s="53"/>
      <c r="G131" s="53"/>
      <c r="H131" s="34"/>
      <c r="I131" s="34"/>
      <c r="J131" s="34"/>
    </row>
    <row r="132" spans="1:10" ht="15">
      <c r="A132" s="39"/>
      <c r="B132" s="40"/>
      <c r="C132" s="41"/>
      <c r="D132" s="53"/>
      <c r="E132" s="53"/>
      <c r="F132" s="53"/>
      <c r="G132" s="53"/>
      <c r="H132" s="34"/>
      <c r="I132" s="34"/>
      <c r="J132" s="34"/>
    </row>
    <row r="133" spans="1:10" ht="15">
      <c r="A133" s="39"/>
      <c r="B133" s="40"/>
      <c r="C133" s="41"/>
      <c r="D133" s="53"/>
      <c r="E133" s="53"/>
      <c r="F133" s="53"/>
      <c r="G133" s="53"/>
      <c r="H133" s="34"/>
      <c r="I133" s="34"/>
      <c r="J133" s="34"/>
    </row>
    <row r="134" spans="1:10" ht="15">
      <c r="A134" s="39"/>
      <c r="B134" s="40"/>
      <c r="C134" s="41"/>
      <c r="D134" s="53"/>
      <c r="E134" s="53"/>
      <c r="F134" s="53"/>
      <c r="G134" s="53"/>
      <c r="H134" s="34"/>
      <c r="I134" s="34"/>
      <c r="J134" s="34"/>
    </row>
    <row r="135" spans="1:10" ht="15">
      <c r="A135" s="39"/>
      <c r="B135" s="40"/>
      <c r="C135" s="41"/>
      <c r="D135" s="53"/>
      <c r="E135" s="53"/>
      <c r="F135" s="53"/>
      <c r="G135" s="53"/>
      <c r="H135" s="34"/>
      <c r="I135" s="34"/>
      <c r="J135" s="34"/>
    </row>
  </sheetData>
  <sheetProtection/>
  <protectedRanges>
    <protectedRange sqref="F43:G44" name="Range20_1"/>
    <protectedRange sqref="F30:G31" name="Range13_1"/>
    <protectedRange sqref="F34:G40" name="Range17_1"/>
    <protectedRange sqref="F42:G42" name="Range19"/>
    <protectedRange sqref="F48:G48" name="Range23_1"/>
    <protectedRange sqref="I50:J50" name="Range24_2"/>
    <protectedRange sqref="I47:J47" name="Range22_2"/>
    <protectedRange sqref="I43:J44" name="Range20_2"/>
    <protectedRange sqref="I33:J33" name="Range16_2"/>
    <protectedRange sqref="I28:J29" name="Range12_2"/>
    <protectedRange sqref="I23:J23" name="Range10_2"/>
    <protectedRange sqref="I21:J22" name="Range8_2"/>
    <protectedRange sqref="I13:J14" name="Range2_2"/>
    <protectedRange sqref="I15:J15" name="Range3_2"/>
    <protectedRange sqref="I25:J26" name="Range11_2"/>
    <protectedRange sqref="I30:J31" name="Range13_2"/>
    <protectedRange sqref="I34:J40" name="Range17_2"/>
    <protectedRange sqref="I42:J42" name="Range19_1"/>
    <protectedRange sqref="I48:J48" name="Range23_2"/>
  </protectedRanges>
  <mergeCells count="14">
    <mergeCell ref="A2:J2"/>
    <mergeCell ref="A1:J1"/>
    <mergeCell ref="A6:J6"/>
    <mergeCell ref="B7:B9"/>
    <mergeCell ref="C7:C9"/>
    <mergeCell ref="D7:D9"/>
    <mergeCell ref="H7:J7"/>
    <mergeCell ref="A7:A9"/>
    <mergeCell ref="D52:G52"/>
    <mergeCell ref="D54:G54"/>
    <mergeCell ref="E7:G7"/>
    <mergeCell ref="A5:J5"/>
    <mergeCell ref="A4:J4"/>
    <mergeCell ref="A3:J3"/>
  </mergeCells>
  <printOptions/>
  <pageMargins left="0" right="0" top="0" bottom="0" header="0.511811023622047" footer="0.51181102362204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My 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2017-02-08T07:50:18Z</cp:lastPrinted>
  <dcterms:created xsi:type="dcterms:W3CDTF">2009-05-04T09:47:57Z</dcterms:created>
  <dcterms:modified xsi:type="dcterms:W3CDTF">2018-02-26T06:42:23Z</dcterms:modified>
  <cp:category/>
  <cp:version/>
  <cp:contentType/>
  <cp:contentStatus/>
</cp:coreProperties>
</file>